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aw Data" sheetId="1" r:id="rId1"/>
    <sheet name="NBD" sheetId="2" r:id="rId2"/>
    <sheet name="ZNBD" sheetId="3" r:id="rId3"/>
    <sheet name="Poisson" sheetId="4" r:id="rId4"/>
    <sheet name="2seg Poisson" sheetId="5" r:id="rId5"/>
    <sheet name="3seg Poisson" sheetId="6" r:id="rId6"/>
    <sheet name="4seg Poisson" sheetId="7" r:id="rId7"/>
  </sheets>
  <definedNames>
    <definedName name="solver_adj" localSheetId="4" hidden="1">'2seg Poisson'!$B$1:$B$3</definedName>
    <definedName name="solver_adj" localSheetId="5" hidden="1">'3seg Poisson'!$B$1:$B$5</definedName>
    <definedName name="solver_adj" localSheetId="6" hidden="1">'4seg Poisson'!$B$1:$B$7</definedName>
    <definedName name="solver_adj" localSheetId="1" hidden="1">'NBD'!$B$1:$B$2</definedName>
    <definedName name="solver_adj" localSheetId="3" hidden="1">'Poisson'!$B$1</definedName>
    <definedName name="solver_adj" localSheetId="2" hidden="1">'ZNBD'!$B$1:$B$3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lhs1" localSheetId="4" hidden="1">'2seg Poisson'!$B$1:$B$3</definedName>
    <definedName name="solver_lhs1" localSheetId="5" hidden="1">'3seg Poisson'!$B$1:$B$3</definedName>
    <definedName name="solver_lhs1" localSheetId="6" hidden="1">'4seg Poisson'!$B$1:$B$4</definedName>
    <definedName name="solver_lhs1" localSheetId="1" hidden="1">'NBD'!$B$1:$B$2</definedName>
    <definedName name="solver_lhs1" localSheetId="3" hidden="1">'Poisson'!$B$1:$B$1</definedName>
    <definedName name="solver_lhs1" localSheetId="2" hidden="1">'ZNBD'!$B$1:$B$3</definedName>
    <definedName name="solver_lhs2" localSheetId="4" hidden="1">'2seg Poisson'!$B$3</definedName>
    <definedName name="solver_lhs2" localSheetId="5" hidden="1">'3seg Poisson'!$B$5</definedName>
    <definedName name="solver_lhs2" localSheetId="6" hidden="1">'4seg Poisson'!$B$6</definedName>
    <definedName name="solver_lhs2" localSheetId="2" hidden="1">'ZNBD'!$B$3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1" hidden="1">2</definedName>
    <definedName name="solver_lin" localSheetId="3" hidden="1">2</definedName>
    <definedName name="solver_lin" localSheetId="2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um" localSheetId="4" hidden="1">2</definedName>
    <definedName name="solver_num" localSheetId="5" hidden="1">1</definedName>
    <definedName name="solver_num" localSheetId="6" hidden="1">1</definedName>
    <definedName name="solver_num" localSheetId="1" hidden="1">1</definedName>
    <definedName name="solver_num" localSheetId="3" hidden="1">1</definedName>
    <definedName name="solver_num" localSheetId="2" hidden="1">2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opt" localSheetId="4" hidden="1">'2seg Poisson'!$B$4</definedName>
    <definedName name="solver_opt" localSheetId="5" hidden="1">'3seg Poisson'!$B$7</definedName>
    <definedName name="solver_opt" localSheetId="6" hidden="1">'4seg Poisson'!$B$9</definedName>
    <definedName name="solver_opt" localSheetId="1" hidden="1">'NBD'!$B$3</definedName>
    <definedName name="solver_opt" localSheetId="3" hidden="1">'Poisson'!$B$2</definedName>
    <definedName name="solver_opt" localSheetId="2" hidden="1">'ZNBD'!$B$4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1" localSheetId="1" hidden="1">3</definedName>
    <definedName name="solver_rel1" localSheetId="3" hidden="1">3</definedName>
    <definedName name="solver_rel1" localSheetId="2" hidden="1">3</definedName>
    <definedName name="solver_rel2" localSheetId="4" hidden="1">1</definedName>
    <definedName name="solver_rel2" localSheetId="5" hidden="1">1</definedName>
    <definedName name="solver_rel2" localSheetId="6" hidden="1">1</definedName>
    <definedName name="solver_rel2" localSheetId="2" hidden="1">1</definedName>
    <definedName name="solver_rhs1" localSheetId="4" hidden="1">0.00001</definedName>
    <definedName name="solver_rhs1" localSheetId="5" hidden="1">0.00001</definedName>
    <definedName name="solver_rhs1" localSheetId="6" hidden="1">0.00001</definedName>
    <definedName name="solver_rhs1" localSheetId="1" hidden="1">0.00001</definedName>
    <definedName name="solver_rhs1" localSheetId="3" hidden="1">0.00001</definedName>
    <definedName name="solver_rhs1" localSheetId="2" hidden="1">0.00001</definedName>
    <definedName name="solver_rhs2" localSheetId="4" hidden="1">0.99999</definedName>
    <definedName name="solver_rhs2" localSheetId="5" hidden="1">0.99999</definedName>
    <definedName name="solver_rhs2" localSheetId="6" hidden="1">0.99999</definedName>
    <definedName name="solver_rhs2" localSheetId="2" hidden="1">0.999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1" hidden="1">1</definedName>
    <definedName name="solver_typ" localSheetId="3" hidden="1">1</definedName>
    <definedName name="solver_typ" localSheetId="2" hidden="1">1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1" hidden="1">0</definedName>
    <definedName name="solver_val" localSheetId="3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<sst xmlns="http://schemas.openxmlformats.org/spreadsheetml/2006/main" count="125" uniqueCount="31">
  <si>
    <t>Observed</t>
  </si>
  <si>
    <t>Distribution of Hard-Candy Purchases</t>
  </si>
  <si>
    <t># Packs</t>
  </si>
  <si>
    <t>Source: Dillon and Kumar (1994)</t>
  </si>
  <si>
    <t>r</t>
  </si>
  <si>
    <t>alpha</t>
  </si>
  <si>
    <t>P(X=x)</t>
  </si>
  <si>
    <t>LL</t>
  </si>
  <si>
    <t>Expected</t>
  </si>
  <si>
    <t>(O-E)^2/E</t>
  </si>
  <si>
    <t>15+</t>
  </si>
  <si>
    <t># params</t>
  </si>
  <si>
    <t>df</t>
  </si>
  <si>
    <t>p-value</t>
  </si>
  <si>
    <t>pi</t>
  </si>
  <si>
    <t>NBD</t>
  </si>
  <si>
    <t>ZNBD</t>
  </si>
  <si>
    <t>lambda</t>
  </si>
  <si>
    <t>lambda_1</t>
  </si>
  <si>
    <t>lambda_2</t>
  </si>
  <si>
    <t>Seg1</t>
  </si>
  <si>
    <t>Seg2</t>
  </si>
  <si>
    <t>BIC</t>
  </si>
  <si>
    <t>lambda_3</t>
  </si>
  <si>
    <t>theta_1</t>
  </si>
  <si>
    <t>theta_2</t>
  </si>
  <si>
    <t>theta_3</t>
  </si>
  <si>
    <t>Seg3</t>
  </si>
  <si>
    <t>lambda_4</t>
  </si>
  <si>
    <t>theta_4</t>
  </si>
  <si>
    <t>Seg4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</si>
</sst>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57421875" style="0" customWidth="1"/>
  </cols>
  <sheetData>
    <row r="1" ht="12.75">
      <c r="A1" s="4" t="s">
        <v>1</v>
      </c>
    </row>
    <row r="2" ht="12.75">
      <c r="A2" t="s">
        <v>3</v>
      </c>
    </row>
    <row r="4" spans="1:2" ht="13.5" thickBot="1">
      <c r="A4" s="3" t="s">
        <v>2</v>
      </c>
      <c r="B4" s="3" t="s">
        <v>0</v>
      </c>
    </row>
    <row r="5" spans="1:2" ht="12.75">
      <c r="A5">
        <v>0</v>
      </c>
      <c r="B5">
        <v>102</v>
      </c>
    </row>
    <row r="6" spans="1:2" ht="12.75">
      <c r="A6">
        <v>1</v>
      </c>
      <c r="B6">
        <v>54</v>
      </c>
    </row>
    <row r="7" spans="1:2" ht="12.75">
      <c r="A7">
        <v>2</v>
      </c>
      <c r="B7">
        <v>49</v>
      </c>
    </row>
    <row r="8" spans="1:2" ht="12.75">
      <c r="A8">
        <v>3</v>
      </c>
      <c r="B8">
        <v>62</v>
      </c>
    </row>
    <row r="9" spans="1:2" ht="12.75">
      <c r="A9">
        <v>4</v>
      </c>
      <c r="B9">
        <v>44</v>
      </c>
    </row>
    <row r="10" spans="1:2" ht="12.75">
      <c r="A10">
        <v>5</v>
      </c>
      <c r="B10">
        <v>25</v>
      </c>
    </row>
    <row r="11" spans="1:2" ht="12.75">
      <c r="A11">
        <v>6</v>
      </c>
      <c r="B11">
        <v>26</v>
      </c>
    </row>
    <row r="12" spans="1:2" ht="12.75">
      <c r="A12">
        <v>7</v>
      </c>
      <c r="B12">
        <v>15</v>
      </c>
    </row>
    <row r="13" spans="1:2" ht="12.75">
      <c r="A13">
        <v>8</v>
      </c>
      <c r="B13">
        <v>15</v>
      </c>
    </row>
    <row r="14" spans="1:2" ht="12.75">
      <c r="A14" s="1">
        <v>9</v>
      </c>
      <c r="B14">
        <v>10</v>
      </c>
    </row>
    <row r="15" spans="1:2" ht="12.75">
      <c r="A15">
        <v>10</v>
      </c>
      <c r="B15">
        <v>10</v>
      </c>
    </row>
    <row r="16" spans="1:2" ht="12.75">
      <c r="A16" s="1">
        <v>11</v>
      </c>
      <c r="B16">
        <v>10</v>
      </c>
    </row>
    <row r="17" spans="1:2" ht="12.75">
      <c r="A17">
        <v>12</v>
      </c>
      <c r="B17">
        <v>10</v>
      </c>
    </row>
    <row r="18" spans="1:2" ht="12.75">
      <c r="A18" s="1">
        <v>13</v>
      </c>
      <c r="B18">
        <v>3</v>
      </c>
    </row>
    <row r="19" spans="1:2" ht="12.75">
      <c r="A19">
        <v>14</v>
      </c>
      <c r="B19">
        <v>3</v>
      </c>
    </row>
    <row r="20" spans="1:2" ht="12.75">
      <c r="A20" s="1">
        <v>15</v>
      </c>
      <c r="B20">
        <v>5</v>
      </c>
    </row>
    <row r="21" spans="1:2" ht="12.75">
      <c r="A21">
        <v>16</v>
      </c>
      <c r="B21">
        <v>5</v>
      </c>
    </row>
    <row r="22" spans="1:2" ht="12.75">
      <c r="A22" s="1">
        <v>17</v>
      </c>
      <c r="B22">
        <v>4</v>
      </c>
    </row>
    <row r="23" spans="1:2" ht="12.75">
      <c r="A23">
        <v>18</v>
      </c>
      <c r="B23">
        <v>1</v>
      </c>
    </row>
    <row r="24" spans="1:2" ht="12.75">
      <c r="A24" s="1">
        <v>19</v>
      </c>
      <c r="B24">
        <v>2</v>
      </c>
    </row>
    <row r="25" spans="1:2" ht="13.5" thickBot="1">
      <c r="A25">
        <v>20</v>
      </c>
      <c r="B25" s="2">
        <v>1</v>
      </c>
    </row>
    <row r="26" ht="12.75">
      <c r="B26">
        <f>SUM(B5:B25)</f>
        <v>456</v>
      </c>
    </row>
  </sheetData>
  <printOptions/>
  <pageMargins left="0.75" right="0.75" top="1" bottom="1" header="0.5" footer="0.5"/>
  <pageSetup horizontalDpi="96" verticalDpi="96" orientation="portrait" r:id="rId1"/>
  <headerFooter alignWithMargins="0">
    <oddHeader>&amp;CProblem 4 --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7" max="7" width="9.140625" style="9" customWidth="1"/>
  </cols>
  <sheetData>
    <row r="1" spans="1:2" ht="12.75">
      <c r="A1" t="s">
        <v>4</v>
      </c>
      <c r="B1" s="7">
        <v>0.9976570016294856</v>
      </c>
    </row>
    <row r="2" spans="1:2" ht="12.75">
      <c r="A2" t="s">
        <v>5</v>
      </c>
      <c r="B2" s="7">
        <v>0.24996209692615165</v>
      </c>
    </row>
    <row r="3" spans="1:2" ht="12.75">
      <c r="A3" t="s">
        <v>7</v>
      </c>
      <c r="B3" s="6">
        <f>SUM(D6:D26)</f>
        <v>-1140.0237461859213</v>
      </c>
    </row>
    <row r="5" spans="1:10" ht="13.5" thickBot="1">
      <c r="A5" s="3" t="s">
        <v>2</v>
      </c>
      <c r="B5" s="3" t="s">
        <v>0</v>
      </c>
      <c r="C5" s="3" t="s">
        <v>6</v>
      </c>
      <c r="D5" s="3" t="s">
        <v>7</v>
      </c>
      <c r="E5" s="3" t="s">
        <v>8</v>
      </c>
      <c r="G5" s="12" t="s">
        <v>2</v>
      </c>
      <c r="H5" s="13" t="s">
        <v>0</v>
      </c>
      <c r="I5" s="13" t="s">
        <v>8</v>
      </c>
      <c r="J5" s="13" t="s">
        <v>9</v>
      </c>
    </row>
    <row r="6" spans="1:10" ht="12.75">
      <c r="A6">
        <v>0</v>
      </c>
      <c r="B6">
        <v>102</v>
      </c>
      <c r="C6" s="8">
        <f>(B2/(B2+1))^B1</f>
        <v>0.20073131254330312</v>
      </c>
      <c r="D6" s="6">
        <f>B6*LN(C6)</f>
        <v>-163.7903779064785</v>
      </c>
      <c r="E6" s="5">
        <f>B$27*C6</f>
        <v>91.53347851974623</v>
      </c>
      <c r="G6" s="9">
        <f>A6</f>
        <v>0</v>
      </c>
      <c r="H6">
        <f>B6</f>
        <v>102</v>
      </c>
      <c r="I6" s="5">
        <f>E6</f>
        <v>91.53347851974623</v>
      </c>
      <c r="J6" s="6">
        <f>(H6-I6)^2/I6</f>
        <v>1.1968087924570812</v>
      </c>
    </row>
    <row r="7" spans="1:10" ht="12.75">
      <c r="A7">
        <v>1</v>
      </c>
      <c r="B7">
        <v>54</v>
      </c>
      <c r="C7" s="8">
        <f>(B$1+A7-1)/(A7*(B$2+1))*C6</f>
        <v>0.1602136575961587</v>
      </c>
      <c r="D7" s="6">
        <f aca="true" t="shared" si="0" ref="D7:D26">B7*LN(C7)</f>
        <v>-98.88733770691573</v>
      </c>
      <c r="E7" s="5">
        <f aca="true" t="shared" si="1" ref="E7:E26">B$27*C7</f>
        <v>73.05742786384836</v>
      </c>
      <c r="G7" s="9">
        <f aca="true" t="shared" si="2" ref="G7:G20">A7</f>
        <v>1</v>
      </c>
      <c r="H7">
        <f aca="true" t="shared" si="3" ref="H7:H20">B7</f>
        <v>54</v>
      </c>
      <c r="I7" s="5">
        <f aca="true" t="shared" si="4" ref="I7:I20">E7</f>
        <v>73.05742786384836</v>
      </c>
      <c r="J7" s="6">
        <f aca="true" t="shared" si="5" ref="J7:J21">(H7-I7)^2/I7</f>
        <v>4.971233828032182</v>
      </c>
    </row>
    <row r="8" spans="1:10" ht="12.75">
      <c r="A8">
        <v>2</v>
      </c>
      <c r="B8">
        <v>49</v>
      </c>
      <c r="C8" s="8">
        <f aca="true" t="shared" si="6" ref="C8:C26">(B$1+A8-1)/(A8*(B$2+1))*C7</f>
        <v>0.1280246559638457</v>
      </c>
      <c r="D8" s="6">
        <f t="shared" si="0"/>
        <v>-100.72108803584196</v>
      </c>
      <c r="E8" s="5">
        <f t="shared" si="1"/>
        <v>58.379243119513646</v>
      </c>
      <c r="G8" s="9">
        <f t="shared" si="2"/>
        <v>2</v>
      </c>
      <c r="H8">
        <f t="shared" si="3"/>
        <v>49</v>
      </c>
      <c r="I8" s="5">
        <f t="shared" si="4"/>
        <v>58.379243119513646</v>
      </c>
      <c r="J8" s="6">
        <f t="shared" si="5"/>
        <v>1.5068746491771396</v>
      </c>
    </row>
    <row r="9" spans="1:10" ht="12.75">
      <c r="A9">
        <v>3</v>
      </c>
      <c r="B9">
        <v>62</v>
      </c>
      <c r="C9" s="8">
        <f t="shared" si="6"/>
        <v>0.10234283830818745</v>
      </c>
      <c r="D9" s="6">
        <f t="shared" si="0"/>
        <v>-141.32447039692767</v>
      </c>
      <c r="E9" s="5">
        <f t="shared" si="1"/>
        <v>46.66833426853348</v>
      </c>
      <c r="G9" s="9">
        <f t="shared" si="2"/>
        <v>3</v>
      </c>
      <c r="H9">
        <f t="shared" si="3"/>
        <v>62</v>
      </c>
      <c r="I9" s="5">
        <f t="shared" si="4"/>
        <v>46.66833426853348</v>
      </c>
      <c r="J9" s="6">
        <f t="shared" si="5"/>
        <v>5.036819457683453</v>
      </c>
    </row>
    <row r="10" spans="1:10" ht="12.75">
      <c r="A10">
        <v>4</v>
      </c>
      <c r="B10">
        <v>44</v>
      </c>
      <c r="C10" s="8">
        <f t="shared" si="6"/>
        <v>0.0818287940761318</v>
      </c>
      <c r="D10" s="6">
        <f t="shared" si="0"/>
        <v>-110.13754802565977</v>
      </c>
      <c r="E10" s="5">
        <f t="shared" si="1"/>
        <v>37.313930098716106</v>
      </c>
      <c r="G10" s="9">
        <f t="shared" si="2"/>
        <v>4</v>
      </c>
      <c r="H10">
        <f t="shared" si="3"/>
        <v>44</v>
      </c>
      <c r="I10" s="5">
        <f t="shared" si="4"/>
        <v>37.313930098716106</v>
      </c>
      <c r="J10" s="6">
        <f t="shared" si="5"/>
        <v>1.1980386575895037</v>
      </c>
    </row>
    <row r="11" spans="1:10" ht="12.75">
      <c r="A11">
        <v>5</v>
      </c>
      <c r="B11">
        <v>25</v>
      </c>
      <c r="C11" s="8">
        <f t="shared" si="6"/>
        <v>0.06543434343411753</v>
      </c>
      <c r="D11" s="6">
        <f t="shared" si="0"/>
        <v>-68.16770073472263</v>
      </c>
      <c r="E11" s="5">
        <f t="shared" si="1"/>
        <v>29.83806060595759</v>
      </c>
      <c r="G11" s="9">
        <f t="shared" si="2"/>
        <v>5</v>
      </c>
      <c r="H11">
        <f t="shared" si="3"/>
        <v>25</v>
      </c>
      <c r="I11" s="5">
        <f t="shared" si="4"/>
        <v>29.83806060595759</v>
      </c>
      <c r="J11" s="6">
        <f t="shared" si="5"/>
        <v>0.7844621919644879</v>
      </c>
    </row>
    <row r="12" spans="1:10" ht="12.75">
      <c r="A12">
        <v>6</v>
      </c>
      <c r="B12">
        <v>26</v>
      </c>
      <c r="C12" s="8">
        <f t="shared" si="6"/>
        <v>0.05232861980505447</v>
      </c>
      <c r="D12" s="6">
        <f t="shared" si="0"/>
        <v>-76.70550767821743</v>
      </c>
      <c r="E12" s="5">
        <f t="shared" si="1"/>
        <v>23.861850631104836</v>
      </c>
      <c r="G12" s="9">
        <f t="shared" si="2"/>
        <v>6</v>
      </c>
      <c r="H12">
        <f t="shared" si="3"/>
        <v>26</v>
      </c>
      <c r="I12" s="5">
        <f t="shared" si="4"/>
        <v>23.861850631104836</v>
      </c>
      <c r="J12" s="6">
        <f t="shared" si="5"/>
        <v>0.1915896128252275</v>
      </c>
    </row>
    <row r="13" spans="1:10" ht="12.75">
      <c r="A13">
        <v>7</v>
      </c>
      <c r="B13">
        <v>15</v>
      </c>
      <c r="C13" s="8">
        <f t="shared" si="6"/>
        <v>0.04185015274405221</v>
      </c>
      <c r="D13" s="6">
        <f t="shared" si="0"/>
        <v>-47.604897483827585</v>
      </c>
      <c r="E13" s="5">
        <f t="shared" si="1"/>
        <v>19.083669651287806</v>
      </c>
      <c r="G13" s="9">
        <f t="shared" si="2"/>
        <v>7</v>
      </c>
      <c r="H13">
        <f t="shared" si="3"/>
        <v>15</v>
      </c>
      <c r="I13" s="5">
        <f t="shared" si="4"/>
        <v>19.083669651287806</v>
      </c>
      <c r="J13" s="6">
        <f t="shared" si="5"/>
        <v>0.8738548783107717</v>
      </c>
    </row>
    <row r="14" spans="1:10" ht="12.75">
      <c r="A14">
        <v>8</v>
      </c>
      <c r="B14">
        <v>15</v>
      </c>
      <c r="C14" s="8">
        <f t="shared" si="6"/>
        <v>0.03347133164435736</v>
      </c>
      <c r="D14" s="6">
        <f t="shared" si="0"/>
        <v>-50.95598967514622</v>
      </c>
      <c r="E14" s="5">
        <f t="shared" si="1"/>
        <v>15.262927229826955</v>
      </c>
      <c r="G14" s="9">
        <f t="shared" si="2"/>
        <v>8</v>
      </c>
      <c r="H14">
        <f t="shared" si="3"/>
        <v>15</v>
      </c>
      <c r="I14" s="5">
        <f t="shared" si="4"/>
        <v>15.262927229826955</v>
      </c>
      <c r="J14" s="6">
        <f t="shared" si="5"/>
        <v>0.004529323054713946</v>
      </c>
    </row>
    <row r="15" spans="1:10" ht="12.75">
      <c r="A15" s="1">
        <v>9</v>
      </c>
      <c r="B15">
        <v>10</v>
      </c>
      <c r="C15" s="8">
        <f t="shared" si="6"/>
        <v>0.026770906117368765</v>
      </c>
      <c r="D15" s="6">
        <f t="shared" si="0"/>
        <v>-36.20439573783314</v>
      </c>
      <c r="E15" s="5">
        <f t="shared" si="1"/>
        <v>12.207533189520156</v>
      </c>
      <c r="G15" s="9">
        <f t="shared" si="2"/>
        <v>9</v>
      </c>
      <c r="H15">
        <f t="shared" si="3"/>
        <v>10</v>
      </c>
      <c r="I15" s="5">
        <f t="shared" si="4"/>
        <v>12.207533189520156</v>
      </c>
      <c r="J15" s="6">
        <f t="shared" si="5"/>
        <v>0.3991963574603711</v>
      </c>
    </row>
    <row r="16" spans="1:10" ht="12.75">
      <c r="A16">
        <v>10</v>
      </c>
      <c r="B16">
        <v>10</v>
      </c>
      <c r="C16" s="8">
        <f t="shared" si="6"/>
        <v>0.021412356234037883</v>
      </c>
      <c r="D16" s="6">
        <f t="shared" si="0"/>
        <v>-38.43787129468256</v>
      </c>
      <c r="E16" s="5">
        <f t="shared" si="1"/>
        <v>9.764034442721275</v>
      </c>
      <c r="G16" s="9">
        <f t="shared" si="2"/>
        <v>10</v>
      </c>
      <c r="H16">
        <f t="shared" si="3"/>
        <v>10</v>
      </c>
      <c r="I16" s="5">
        <f t="shared" si="4"/>
        <v>9.764034442721275</v>
      </c>
      <c r="J16" s="6">
        <f t="shared" si="5"/>
        <v>0.005702534597608501</v>
      </c>
    </row>
    <row r="17" spans="1:10" ht="12.75">
      <c r="A17" s="1">
        <v>11</v>
      </c>
      <c r="B17">
        <v>10</v>
      </c>
      <c r="C17" s="8">
        <f t="shared" si="6"/>
        <v>0.0171267556496129</v>
      </c>
      <c r="D17" s="6">
        <f t="shared" si="0"/>
        <v>-40.67113380403207</v>
      </c>
      <c r="E17" s="5">
        <f t="shared" si="1"/>
        <v>7.8098005762234814</v>
      </c>
      <c r="G17" s="9">
        <f t="shared" si="2"/>
        <v>11</v>
      </c>
      <c r="H17">
        <f t="shared" si="3"/>
        <v>10</v>
      </c>
      <c r="I17" s="5">
        <f t="shared" si="4"/>
        <v>7.8098005762234814</v>
      </c>
      <c r="J17" s="6">
        <f t="shared" si="5"/>
        <v>0.6142248408384617</v>
      </c>
    </row>
    <row r="18" spans="1:10" ht="12.75">
      <c r="A18">
        <v>12</v>
      </c>
      <c r="B18">
        <v>10</v>
      </c>
      <c r="C18" s="8">
        <f t="shared" si="6"/>
        <v>0.013699144714073377</v>
      </c>
      <c r="D18" s="6">
        <f t="shared" si="0"/>
        <v>-42.904218777265484</v>
      </c>
      <c r="E18" s="5">
        <f t="shared" si="1"/>
        <v>6.24680998961746</v>
      </c>
      <c r="G18" s="9">
        <f t="shared" si="2"/>
        <v>12</v>
      </c>
      <c r="H18">
        <f t="shared" si="3"/>
        <v>10</v>
      </c>
      <c r="I18" s="5">
        <f t="shared" si="4"/>
        <v>6.24680998961746</v>
      </c>
      <c r="J18" s="6">
        <f t="shared" si="5"/>
        <v>2.2549805864829757</v>
      </c>
    </row>
    <row r="19" spans="1:10" ht="12.75">
      <c r="A19" s="1">
        <v>13</v>
      </c>
      <c r="B19">
        <v>3</v>
      </c>
      <c r="C19" s="8">
        <f t="shared" si="6"/>
        <v>0.010957672830306697</v>
      </c>
      <c r="D19" s="6">
        <f t="shared" si="0"/>
        <v>-13.541146059027973</v>
      </c>
      <c r="E19" s="5">
        <f t="shared" si="1"/>
        <v>4.996698810619853</v>
      </c>
      <c r="G19" s="9">
        <f t="shared" si="2"/>
        <v>13</v>
      </c>
      <c r="H19">
        <f t="shared" si="3"/>
        <v>3</v>
      </c>
      <c r="I19" s="5">
        <f t="shared" si="4"/>
        <v>4.996698810619853</v>
      </c>
      <c r="J19" s="6">
        <f t="shared" si="5"/>
        <v>0.7978880239603963</v>
      </c>
    </row>
    <row r="20" spans="1:10" ht="12.75">
      <c r="A20">
        <v>14</v>
      </c>
      <c r="B20">
        <v>3</v>
      </c>
      <c r="C20" s="8">
        <f t="shared" si="6"/>
        <v>0.008764936963854284</v>
      </c>
      <c r="D20" s="6">
        <f t="shared" si="0"/>
        <v>-14.210987857310808</v>
      </c>
      <c r="E20" s="5">
        <f t="shared" si="1"/>
        <v>3.9968112555175535</v>
      </c>
      <c r="G20" s="9">
        <f t="shared" si="2"/>
        <v>14</v>
      </c>
      <c r="H20">
        <f t="shared" si="3"/>
        <v>3</v>
      </c>
      <c r="I20" s="5">
        <f t="shared" si="4"/>
        <v>3.9968112555175535</v>
      </c>
      <c r="J20" s="6">
        <f t="shared" si="5"/>
        <v>0.24860635531757533</v>
      </c>
    </row>
    <row r="21" spans="1:10" ht="13.5" thickBot="1">
      <c r="A21" s="1">
        <v>15</v>
      </c>
      <c r="B21">
        <v>5</v>
      </c>
      <c r="C21" s="8">
        <f t="shared" si="6"/>
        <v>0.007011066898111265</v>
      </c>
      <c r="D21" s="6">
        <f t="shared" si="0"/>
        <v>-24.801326964620863</v>
      </c>
      <c r="E21" s="5">
        <f t="shared" si="1"/>
        <v>3.197046505538737</v>
      </c>
      <c r="G21" s="9" t="s">
        <v>10</v>
      </c>
      <c r="H21">
        <f>SUM(B21:B26)</f>
        <v>18</v>
      </c>
      <c r="I21" s="5">
        <f>SUM(E21:E26)</f>
        <v>11.792443352613752</v>
      </c>
      <c r="J21" s="10">
        <f t="shared" si="5"/>
        <v>3.26766543440451</v>
      </c>
    </row>
    <row r="22" spans="1:10" ht="12.75">
      <c r="A22">
        <v>16</v>
      </c>
      <c r="B22">
        <v>5</v>
      </c>
      <c r="C22" s="8">
        <f t="shared" si="6"/>
        <v>0.005608202227055654</v>
      </c>
      <c r="D22" s="6">
        <f t="shared" si="0"/>
        <v>-25.917625347203646</v>
      </c>
      <c r="E22" s="5">
        <f t="shared" si="1"/>
        <v>2.5573402155373786</v>
      </c>
      <c r="J22" s="11">
        <f>SUM(J6:J21)</f>
        <v>23.35247552415646</v>
      </c>
    </row>
    <row r="23" spans="1:5" ht="12.75">
      <c r="A23" s="1">
        <v>17</v>
      </c>
      <c r="B23">
        <v>4</v>
      </c>
      <c r="C23" s="8">
        <f t="shared" si="6"/>
        <v>0.004486079457255666</v>
      </c>
      <c r="D23" s="6">
        <f t="shared" si="0"/>
        <v>-21.627104523072827</v>
      </c>
      <c r="E23" s="5">
        <f t="shared" si="1"/>
        <v>2.0456522325085835</v>
      </c>
    </row>
    <row r="24" spans="1:10" ht="12.75">
      <c r="A24">
        <v>18</v>
      </c>
      <c r="B24">
        <v>1</v>
      </c>
      <c r="C24" s="8">
        <f t="shared" si="6"/>
        <v>0.0035885052280248703</v>
      </c>
      <c r="D24" s="6">
        <f t="shared" si="0"/>
        <v>-5.630019534212146</v>
      </c>
      <c r="E24" s="5">
        <f t="shared" si="1"/>
        <v>1.636358383979341</v>
      </c>
      <c r="I24" s="1" t="s">
        <v>11</v>
      </c>
      <c r="J24">
        <v>2</v>
      </c>
    </row>
    <row r="25" spans="1:10" ht="12.75">
      <c r="A25" s="1">
        <v>19</v>
      </c>
      <c r="B25">
        <v>2</v>
      </c>
      <c r="C25" s="8">
        <f t="shared" si="6"/>
        <v>0.0028705372089289755</v>
      </c>
      <c r="D25" s="6">
        <f t="shared" si="0"/>
        <v>-11.70651217183052</v>
      </c>
      <c r="E25" s="5">
        <f t="shared" si="1"/>
        <v>1.3089649672716128</v>
      </c>
      <c r="I25" s="1" t="s">
        <v>12</v>
      </c>
      <c r="J25">
        <f>16-J24-1</f>
        <v>13</v>
      </c>
    </row>
    <row r="26" spans="1:5" ht="13.5" thickBot="1">
      <c r="A26">
        <v>20</v>
      </c>
      <c r="B26" s="2">
        <v>1</v>
      </c>
      <c r="C26" s="8">
        <f t="shared" si="6"/>
        <v>0.0022962303679344266</v>
      </c>
      <c r="D26" s="6">
        <f t="shared" si="0"/>
        <v>-6.076486471091769</v>
      </c>
      <c r="E26" s="5">
        <f t="shared" si="1"/>
        <v>1.0470810477780985</v>
      </c>
    </row>
    <row r="27" spans="2:10" ht="12.75">
      <c r="B27">
        <f>SUM(B6:B26)</f>
        <v>456</v>
      </c>
      <c r="I27" t="s">
        <v>13</v>
      </c>
      <c r="J27" s="7">
        <f>CHIDIST(J22,J25)</f>
        <v>0.03763586245261901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96" verticalDpi="96" orientation="landscape" r:id="rId1"/>
  <headerFooter alignWithMargins="0">
    <oddHeader>&amp;CProblem 4 --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140625" defaultRowHeight="12.75"/>
  <cols>
    <col min="8" max="8" width="9.140625" style="9" customWidth="1"/>
  </cols>
  <sheetData>
    <row r="1" spans="1:2" ht="12.75">
      <c r="A1" t="s">
        <v>4</v>
      </c>
      <c r="B1" s="7">
        <v>1.5039077737523063</v>
      </c>
    </row>
    <row r="2" spans="1:2" ht="12.75">
      <c r="A2" t="s">
        <v>5</v>
      </c>
      <c r="B2" s="7">
        <v>0.33418600564034945</v>
      </c>
    </row>
    <row r="3" spans="1:2" ht="12.75">
      <c r="A3" t="s">
        <v>14</v>
      </c>
      <c r="B3" s="7">
        <v>0.11310313973658837</v>
      </c>
    </row>
    <row r="4" spans="1:2" ht="12.75">
      <c r="A4" t="s">
        <v>7</v>
      </c>
      <c r="B4" s="6">
        <f>SUM(E8:E28)</f>
        <v>-1136.1656408333472</v>
      </c>
    </row>
    <row r="5" ht="12.75">
      <c r="B5" s="6"/>
    </row>
    <row r="6" spans="3:4" ht="12.75">
      <c r="C6" s="14" t="s">
        <v>6</v>
      </c>
      <c r="D6" s="15"/>
    </row>
    <row r="7" spans="1:11" ht="13.5" thickBot="1">
      <c r="A7" s="3" t="s">
        <v>2</v>
      </c>
      <c r="B7" s="3" t="s">
        <v>0</v>
      </c>
      <c r="C7" s="3" t="s">
        <v>15</v>
      </c>
      <c r="D7" s="3" t="s">
        <v>16</v>
      </c>
      <c r="E7" s="3" t="s">
        <v>7</v>
      </c>
      <c r="F7" s="3" t="s">
        <v>8</v>
      </c>
      <c r="H7" s="12" t="s">
        <v>2</v>
      </c>
      <c r="I7" s="13" t="s">
        <v>0</v>
      </c>
      <c r="J7" s="13" t="s">
        <v>8</v>
      </c>
      <c r="K7" s="13" t="s">
        <v>9</v>
      </c>
    </row>
    <row r="8" spans="1:11" ht="12.75">
      <c r="A8">
        <v>0</v>
      </c>
      <c r="B8">
        <v>102</v>
      </c>
      <c r="C8" s="8">
        <f>(B2/(B2+1))^B1</f>
        <v>0.12468331892971712</v>
      </c>
      <c r="D8" s="8">
        <f>(A8=0)*B$3+(1-B$3)*C8</f>
        <v>0.22368438382257608</v>
      </c>
      <c r="E8" s="6">
        <f>B8*LN(D8)</f>
        <v>-152.74696059240765</v>
      </c>
      <c r="F8" s="5">
        <f>B$29*D8</f>
        <v>102.00007902309468</v>
      </c>
      <c r="H8" s="9">
        <f aca="true" t="shared" si="0" ref="H8:H22">A8</f>
        <v>0</v>
      </c>
      <c r="I8">
        <f aca="true" t="shared" si="1" ref="I8:I22">B8</f>
        <v>102</v>
      </c>
      <c r="J8" s="5">
        <f aca="true" t="shared" si="2" ref="J8:J22">F8</f>
        <v>102.00007902309468</v>
      </c>
      <c r="K8" s="6">
        <f aca="true" t="shared" si="3" ref="K8:K23">(I8-J8)^2/J8</f>
        <v>6.12220064275092E-11</v>
      </c>
    </row>
    <row r="9" spans="1:11" ht="12.75">
      <c r="A9">
        <v>1</v>
      </c>
      <c r="B9">
        <v>54</v>
      </c>
      <c r="C9" s="8">
        <f aca="true" t="shared" si="4" ref="C9:C28">(B$1+A9-1)/(A9*(B$2+1))*C8</f>
        <v>0.14054428078462886</v>
      </c>
      <c r="D9" s="8">
        <f aca="true" t="shared" si="5" ref="D9:D28">(A9=0)*B$3+(1-B$3)*C9</f>
        <v>0.12464828135586667</v>
      </c>
      <c r="E9" s="6">
        <f aca="true" t="shared" si="6" ref="E9:E28">B9*LN(D9)</f>
        <v>-112.44199987078633</v>
      </c>
      <c r="F9" s="5">
        <f aca="true" t="shared" si="7" ref="F9:F28">B$29*D9</f>
        <v>56.8396162982752</v>
      </c>
      <c r="H9" s="9">
        <f t="shared" si="0"/>
        <v>1</v>
      </c>
      <c r="I9">
        <f t="shared" si="1"/>
        <v>54</v>
      </c>
      <c r="J9" s="5">
        <f t="shared" si="2"/>
        <v>56.8396162982752</v>
      </c>
      <c r="K9" s="6">
        <f t="shared" si="3"/>
        <v>0.14186268744525027</v>
      </c>
    </row>
    <row r="10" spans="1:11" ht="12.75">
      <c r="A10">
        <v>2</v>
      </c>
      <c r="B10">
        <v>49</v>
      </c>
      <c r="C10" s="8">
        <f t="shared" si="4"/>
        <v>0.13188187993478395</v>
      </c>
      <c r="D10" s="8">
        <f t="shared" si="5"/>
        <v>0.11696562523979612</v>
      </c>
      <c r="E10" s="6">
        <f t="shared" si="6"/>
        <v>-105.1478842473644</v>
      </c>
      <c r="F10" s="5">
        <f t="shared" si="7"/>
        <v>53.33632510934703</v>
      </c>
      <c r="H10" s="9">
        <f t="shared" si="0"/>
        <v>2</v>
      </c>
      <c r="I10">
        <f t="shared" si="1"/>
        <v>49</v>
      </c>
      <c r="J10" s="5">
        <f t="shared" si="2"/>
        <v>53.33632510934703</v>
      </c>
      <c r="K10" s="6">
        <f t="shared" si="3"/>
        <v>0.35254988819352</v>
      </c>
    </row>
    <row r="11" spans="1:11" ht="12.75">
      <c r="A11">
        <v>3</v>
      </c>
      <c r="B11">
        <v>62</v>
      </c>
      <c r="C11" s="8">
        <f t="shared" si="4"/>
        <v>0.11545165425885016</v>
      </c>
      <c r="D11" s="8">
        <f t="shared" si="5"/>
        <v>0.10239370967439115</v>
      </c>
      <c r="E11" s="6">
        <f t="shared" si="6"/>
        <v>-141.29365982792453</v>
      </c>
      <c r="F11" s="5">
        <f t="shared" si="7"/>
        <v>46.691531611522365</v>
      </c>
      <c r="H11" s="9">
        <f t="shared" si="0"/>
        <v>3</v>
      </c>
      <c r="I11">
        <f t="shared" si="1"/>
        <v>62</v>
      </c>
      <c r="J11" s="5">
        <f t="shared" si="2"/>
        <v>46.691531611522365</v>
      </c>
      <c r="K11" s="6">
        <f t="shared" si="3"/>
        <v>5.019094390623657</v>
      </c>
    </row>
    <row r="12" spans="1:11" ht="12.75">
      <c r="A12">
        <v>4</v>
      </c>
      <c r="B12">
        <v>44</v>
      </c>
      <c r="C12" s="8">
        <f t="shared" si="4"/>
        <v>0.09743461573400143</v>
      </c>
      <c r="D12" s="8">
        <f t="shared" si="5"/>
        <v>0.08641445477545788</v>
      </c>
      <c r="E12" s="6">
        <f t="shared" si="6"/>
        <v>-107.73841392703159</v>
      </c>
      <c r="F12" s="5">
        <f t="shared" si="7"/>
        <v>39.404991377608795</v>
      </c>
      <c r="H12" s="9">
        <f t="shared" si="0"/>
        <v>4</v>
      </c>
      <c r="I12">
        <f t="shared" si="1"/>
        <v>44</v>
      </c>
      <c r="J12" s="5">
        <f t="shared" si="2"/>
        <v>39.404991377608795</v>
      </c>
      <c r="K12" s="6">
        <f t="shared" si="3"/>
        <v>0.5358230899613201</v>
      </c>
    </row>
    <row r="13" spans="1:11" ht="12.75">
      <c r="A13">
        <v>5</v>
      </c>
      <c r="B13">
        <v>25</v>
      </c>
      <c r="C13" s="8">
        <f t="shared" si="4"/>
        <v>0.08038926157279745</v>
      </c>
      <c r="D13" s="8">
        <f t="shared" si="5"/>
        <v>0.0712969836878082</v>
      </c>
      <c r="E13" s="6">
        <f t="shared" si="6"/>
        <v>-66.02253142438919</v>
      </c>
      <c r="F13" s="5">
        <f t="shared" si="7"/>
        <v>32.51142456164054</v>
      </c>
      <c r="H13" s="9">
        <f t="shared" si="0"/>
        <v>5</v>
      </c>
      <c r="I13">
        <f t="shared" si="1"/>
        <v>25</v>
      </c>
      <c r="J13" s="5">
        <f t="shared" si="2"/>
        <v>32.51142456164054</v>
      </c>
      <c r="K13" s="6">
        <f t="shared" si="3"/>
        <v>1.735436072271873</v>
      </c>
    </row>
    <row r="14" spans="1:11" ht="12.75">
      <c r="A14">
        <v>6</v>
      </c>
      <c r="B14">
        <v>26</v>
      </c>
      <c r="C14" s="8">
        <f t="shared" si="4"/>
        <v>0.06531377447362036</v>
      </c>
      <c r="D14" s="8">
        <f t="shared" si="5"/>
        <v>0.057926581512606455</v>
      </c>
      <c r="E14" s="6">
        <f t="shared" si="6"/>
        <v>-74.0630515630819</v>
      </c>
      <c r="F14" s="5">
        <f t="shared" si="7"/>
        <v>26.414521169748543</v>
      </c>
      <c r="H14" s="9">
        <f t="shared" si="0"/>
        <v>6</v>
      </c>
      <c r="I14">
        <f t="shared" si="1"/>
        <v>26</v>
      </c>
      <c r="J14" s="5">
        <f t="shared" si="2"/>
        <v>26.414521169748543</v>
      </c>
      <c r="K14" s="6">
        <f t="shared" si="3"/>
        <v>0.006505050728176273</v>
      </c>
    </row>
    <row r="15" spans="1:11" ht="12.75">
      <c r="A15">
        <v>7</v>
      </c>
      <c r="B15">
        <v>15</v>
      </c>
      <c r="C15" s="8">
        <f t="shared" si="4"/>
        <v>0.05247806933898724</v>
      </c>
      <c r="D15" s="8">
        <f t="shared" si="5"/>
        <v>0.0465426349294334</v>
      </c>
      <c r="E15" s="6">
        <f t="shared" si="6"/>
        <v>-46.01079759395785</v>
      </c>
      <c r="F15" s="5">
        <f t="shared" si="7"/>
        <v>21.22344152782163</v>
      </c>
      <c r="H15" s="9">
        <f t="shared" si="0"/>
        <v>7</v>
      </c>
      <c r="I15">
        <f t="shared" si="1"/>
        <v>15</v>
      </c>
      <c r="J15" s="5">
        <f t="shared" si="2"/>
        <v>21.22344152782163</v>
      </c>
      <c r="K15" s="6">
        <f t="shared" si="3"/>
        <v>1.8249266689119388</v>
      </c>
    </row>
    <row r="16" spans="1:11" ht="12.75">
      <c r="A16">
        <v>8</v>
      </c>
      <c r="B16">
        <v>15</v>
      </c>
      <c r="C16" s="8">
        <f t="shared" si="4"/>
        <v>0.04181094876545505</v>
      </c>
      <c r="D16" s="8">
        <f t="shared" si="5"/>
        <v>0.03708199918471645</v>
      </c>
      <c r="E16" s="6">
        <f t="shared" si="6"/>
        <v>-49.41935436438661</v>
      </c>
      <c r="F16" s="5">
        <f t="shared" si="7"/>
        <v>16.9093916282307</v>
      </c>
      <c r="H16" s="9">
        <f t="shared" si="0"/>
        <v>8</v>
      </c>
      <c r="I16">
        <f t="shared" si="1"/>
        <v>15</v>
      </c>
      <c r="J16" s="5">
        <f t="shared" si="2"/>
        <v>16.9093916282307</v>
      </c>
      <c r="K16" s="6">
        <f t="shared" si="3"/>
        <v>0.21560659721611514</v>
      </c>
    </row>
    <row r="17" spans="1:11" ht="12.75">
      <c r="A17" s="1">
        <v>9</v>
      </c>
      <c r="B17">
        <v>10</v>
      </c>
      <c r="C17" s="8">
        <f t="shared" si="4"/>
        <v>0.0330927871059852</v>
      </c>
      <c r="D17" s="8">
        <f t="shared" si="5"/>
        <v>0.029349888981663786</v>
      </c>
      <c r="E17" s="6">
        <f t="shared" si="6"/>
        <v>-35.28466515282007</v>
      </c>
      <c r="F17" s="5">
        <f t="shared" si="7"/>
        <v>13.383549375638687</v>
      </c>
      <c r="H17" s="9">
        <f t="shared" si="0"/>
        <v>9</v>
      </c>
      <c r="I17">
        <f t="shared" si="1"/>
        <v>10</v>
      </c>
      <c r="J17" s="5">
        <f t="shared" si="2"/>
        <v>13.383549375638687</v>
      </c>
      <c r="K17" s="6">
        <f t="shared" si="3"/>
        <v>0.8554088348359837</v>
      </c>
    </row>
    <row r="18" spans="1:11" ht="12.75">
      <c r="A18">
        <v>10</v>
      </c>
      <c r="B18">
        <v>10</v>
      </c>
      <c r="C18" s="8">
        <f t="shared" si="4"/>
        <v>0.02605360738818827</v>
      </c>
      <c r="D18" s="8">
        <f t="shared" si="5"/>
        <v>0.0231068625911198</v>
      </c>
      <c r="E18" s="6">
        <f t="shared" si="6"/>
        <v>-37.67625623707811</v>
      </c>
      <c r="F18" s="5">
        <f t="shared" si="7"/>
        <v>10.536729341550629</v>
      </c>
      <c r="H18" s="9">
        <f t="shared" si="0"/>
        <v>10</v>
      </c>
      <c r="I18">
        <f t="shared" si="1"/>
        <v>10</v>
      </c>
      <c r="J18" s="5">
        <f t="shared" si="2"/>
        <v>10.536729341550629</v>
      </c>
      <c r="K18" s="6">
        <f t="shared" si="3"/>
        <v>0.027340399164032893</v>
      </c>
    </row>
    <row r="19" spans="1:11" ht="12.75">
      <c r="A19" s="1">
        <v>11</v>
      </c>
      <c r="B19">
        <v>10</v>
      </c>
      <c r="C19" s="8">
        <f t="shared" si="4"/>
        <v>0.02042227826896924</v>
      </c>
      <c r="D19" s="8">
        <f t="shared" si="5"/>
        <v>0.01811245447617452</v>
      </c>
      <c r="E19" s="6">
        <f t="shared" si="6"/>
        <v>-40.11155484731206</v>
      </c>
      <c r="F19" s="5">
        <f t="shared" si="7"/>
        <v>8.259279241135582</v>
      </c>
      <c r="H19" s="9">
        <f t="shared" si="0"/>
        <v>11</v>
      </c>
      <c r="I19">
        <f t="shared" si="1"/>
        <v>10</v>
      </c>
      <c r="J19" s="5">
        <f t="shared" si="2"/>
        <v>8.259279241135582</v>
      </c>
      <c r="K19" s="6">
        <f t="shared" si="3"/>
        <v>0.3668732672519377</v>
      </c>
    </row>
    <row r="20" spans="1:11" ht="12.75">
      <c r="A20">
        <v>12</v>
      </c>
      <c r="B20">
        <v>10</v>
      </c>
      <c r="C20" s="8">
        <f t="shared" si="4"/>
        <v>0.015949692854266895</v>
      </c>
      <c r="D20" s="8">
        <f t="shared" si="5"/>
        <v>0.01414573251461508</v>
      </c>
      <c r="E20" s="6">
        <f t="shared" si="6"/>
        <v>-42.5834228945316</v>
      </c>
      <c r="F20" s="5">
        <f t="shared" si="7"/>
        <v>6.4504540266644765</v>
      </c>
      <c r="H20" s="9">
        <f t="shared" si="0"/>
        <v>12</v>
      </c>
      <c r="I20">
        <f t="shared" si="1"/>
        <v>10</v>
      </c>
      <c r="J20" s="5">
        <f t="shared" si="2"/>
        <v>6.4504540266644765</v>
      </c>
      <c r="K20" s="6">
        <f t="shared" si="3"/>
        <v>1.953238727807429</v>
      </c>
    </row>
    <row r="21" spans="1:11" ht="12.75">
      <c r="A21" s="1">
        <v>13</v>
      </c>
      <c r="B21">
        <v>3</v>
      </c>
      <c r="C21" s="8">
        <f t="shared" si="4"/>
        <v>0.012418011397854421</v>
      </c>
      <c r="D21" s="8">
        <f t="shared" si="5"/>
        <v>0.011013495319472346</v>
      </c>
      <c r="E21" s="6">
        <f t="shared" si="6"/>
        <v>-13.525901732763295</v>
      </c>
      <c r="F21" s="5">
        <f t="shared" si="7"/>
        <v>5.02215386567939</v>
      </c>
      <c r="H21" s="9">
        <f t="shared" si="0"/>
        <v>13</v>
      </c>
      <c r="I21">
        <f t="shared" si="1"/>
        <v>3</v>
      </c>
      <c r="J21" s="5">
        <f t="shared" si="2"/>
        <v>5.02215386567939</v>
      </c>
      <c r="K21" s="6">
        <f t="shared" si="3"/>
        <v>0.8142136553056267</v>
      </c>
    </row>
    <row r="22" spans="1:11" ht="12.75">
      <c r="A22">
        <v>14</v>
      </c>
      <c r="B22">
        <v>3</v>
      </c>
      <c r="C22" s="8">
        <f t="shared" si="4"/>
        <v>0.00964256704015253</v>
      </c>
      <c r="D22" s="8">
        <f t="shared" si="5"/>
        <v>0.008551962432790737</v>
      </c>
      <c r="E22" s="6">
        <f t="shared" si="6"/>
        <v>-14.284783494201394</v>
      </c>
      <c r="F22" s="5">
        <f t="shared" si="7"/>
        <v>3.899694869352576</v>
      </c>
      <c r="H22" s="9">
        <f t="shared" si="0"/>
        <v>14</v>
      </c>
      <c r="I22">
        <f t="shared" si="1"/>
        <v>3</v>
      </c>
      <c r="J22" s="5">
        <f t="shared" si="2"/>
        <v>3.899694869352576</v>
      </c>
      <c r="K22" s="6">
        <f t="shared" si="3"/>
        <v>0.2075677418509754</v>
      </c>
    </row>
    <row r="23" spans="1:11" ht="13.5" thickBot="1">
      <c r="A23" s="1">
        <v>15</v>
      </c>
      <c r="B23">
        <v>5</v>
      </c>
      <c r="C23" s="8">
        <f t="shared" si="4"/>
        <v>0.007470096346423425</v>
      </c>
      <c r="D23" s="8">
        <f t="shared" si="5"/>
        <v>0.006625204995508119</v>
      </c>
      <c r="E23" s="6">
        <f t="shared" si="6"/>
        <v>-25.084369824351803</v>
      </c>
      <c r="F23" s="5">
        <f t="shared" si="7"/>
        <v>3.0210934779517022</v>
      </c>
      <c r="H23" s="9" t="s">
        <v>10</v>
      </c>
      <c r="I23">
        <f>SUM(B23:B28)</f>
        <v>18</v>
      </c>
      <c r="J23" s="5">
        <f>SUM(F23:F28)</f>
        <v>10.437876450058718</v>
      </c>
      <c r="K23" s="10">
        <f t="shared" si="3"/>
        <v>5.478673067092572</v>
      </c>
    </row>
    <row r="24" spans="1:11" ht="12.75">
      <c r="A24">
        <v>16</v>
      </c>
      <c r="B24">
        <v>5</v>
      </c>
      <c r="C24" s="8">
        <f t="shared" si="4"/>
        <v>0.005775327645527798</v>
      </c>
      <c r="D24" s="8">
        <f t="shared" si="5"/>
        <v>0.005122119955811085</v>
      </c>
      <c r="E24" s="6">
        <f t="shared" si="6"/>
        <v>-26.370934358790088</v>
      </c>
      <c r="F24" s="5">
        <f t="shared" si="7"/>
        <v>2.335686699849855</v>
      </c>
      <c r="K24" s="11">
        <f>SUM(K8:K23)</f>
        <v>19.53512013872163</v>
      </c>
    </row>
    <row r="25" spans="1:6" ht="12.75">
      <c r="A25" s="1">
        <v>17</v>
      </c>
      <c r="B25">
        <v>4</v>
      </c>
      <c r="C25" s="8">
        <f t="shared" si="4"/>
        <v>0.004457038049600516</v>
      </c>
      <c r="D25" s="8">
        <f t="shared" si="5"/>
        <v>0.003952933052265258</v>
      </c>
      <c r="E25" s="6">
        <f t="shared" si="6"/>
        <v>-22.133189722967504</v>
      </c>
      <c r="F25" s="5">
        <f t="shared" si="7"/>
        <v>1.8025374718329574</v>
      </c>
    </row>
    <row r="26" spans="1:11" ht="12.75">
      <c r="A26">
        <v>18</v>
      </c>
      <c r="B26">
        <v>1</v>
      </c>
      <c r="C26" s="8">
        <f t="shared" si="4"/>
        <v>0.003434163047116993</v>
      </c>
      <c r="D26" s="8">
        <f t="shared" si="5"/>
        <v>0.0030457484241206917</v>
      </c>
      <c r="E26" s="6">
        <f t="shared" si="6"/>
        <v>-5.794008620132603</v>
      </c>
      <c r="F26" s="5">
        <f t="shared" si="7"/>
        <v>1.3888612813990355</v>
      </c>
      <c r="J26" s="1" t="s">
        <v>11</v>
      </c>
      <c r="K26">
        <v>3</v>
      </c>
    </row>
    <row r="27" spans="1:11" ht="12.75">
      <c r="A27" s="1">
        <v>19</v>
      </c>
      <c r="B27">
        <v>2</v>
      </c>
      <c r="C27" s="8">
        <f t="shared" si="4"/>
        <v>0.002642241828502167</v>
      </c>
      <c r="D27" s="8">
        <f t="shared" si="5"/>
        <v>0.0023433959817552277</v>
      </c>
      <c r="E27" s="6">
        <f t="shared" si="6"/>
        <v>-12.112308254877709</v>
      </c>
      <c r="F27" s="5">
        <f t="shared" si="7"/>
        <v>1.068588567680384</v>
      </c>
      <c r="J27" s="1" t="s">
        <v>12</v>
      </c>
      <c r="K27">
        <f>16-K26-1</f>
        <v>12</v>
      </c>
    </row>
    <row r="28" spans="1:6" ht="13.5" thickBot="1">
      <c r="A28">
        <v>20</v>
      </c>
      <c r="B28" s="2">
        <v>1</v>
      </c>
      <c r="C28" s="8">
        <f t="shared" si="4"/>
        <v>0.0020303122105360754</v>
      </c>
      <c r="D28" s="8">
        <f t="shared" si="5"/>
        <v>0.0018006775248789121</v>
      </c>
      <c r="E28" s="6">
        <f t="shared" si="6"/>
        <v>-6.31959228219124</v>
      </c>
      <c r="F28" s="5">
        <f t="shared" si="7"/>
        <v>0.8211089513447839</v>
      </c>
    </row>
    <row r="29" spans="2:11" ht="12.75">
      <c r="B29">
        <f>SUM(B8:B28)</f>
        <v>456</v>
      </c>
      <c r="J29" t="s">
        <v>13</v>
      </c>
      <c r="K29" s="7">
        <f>CHIDIST(K24,K27)</f>
        <v>0.07640695890651007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96" verticalDpi="96" orientation="landscape" r:id="rId1"/>
  <headerFooter alignWithMargins="0">
    <oddHeader>&amp;CProblem 4 --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7" max="7" width="9.140625" style="9" customWidth="1"/>
  </cols>
  <sheetData>
    <row r="1" spans="1:2" ht="12.75">
      <c r="A1" t="s">
        <v>17</v>
      </c>
      <c r="B1" s="7">
        <v>3.991228068595986</v>
      </c>
    </row>
    <row r="2" spans="1:2" ht="12.75">
      <c r="A2" t="s">
        <v>7</v>
      </c>
      <c r="B2" s="6">
        <f>SUM(D5:D25)</f>
        <v>-1544.9963904489664</v>
      </c>
    </row>
    <row r="4" spans="1:10" ht="13.5" thickBot="1">
      <c r="A4" s="3" t="s">
        <v>2</v>
      </c>
      <c r="B4" s="3" t="s">
        <v>0</v>
      </c>
      <c r="C4" s="3" t="s">
        <v>6</v>
      </c>
      <c r="D4" s="3" t="s">
        <v>7</v>
      </c>
      <c r="E4" s="3" t="s">
        <v>8</v>
      </c>
      <c r="G4" s="12" t="s">
        <v>2</v>
      </c>
      <c r="H4" s="13" t="s">
        <v>0</v>
      </c>
      <c r="I4" s="13" t="s">
        <v>8</v>
      </c>
      <c r="J4" s="13" t="s">
        <v>9</v>
      </c>
    </row>
    <row r="5" spans="1:10" ht="12.75">
      <c r="A5">
        <v>0</v>
      </c>
      <c r="B5">
        <v>102</v>
      </c>
      <c r="C5" s="8">
        <f>POISSON(A5,B$1,FALSE)</f>
        <v>0.018477009146359965</v>
      </c>
      <c r="D5" s="6">
        <f aca="true" t="shared" si="0" ref="D5:D25">B5*LN(C5)</f>
        <v>-407.10526299679054</v>
      </c>
      <c r="E5" s="5">
        <f aca="true" t="shared" si="1" ref="E5:E25">B$26*C5</f>
        <v>8.425516170740144</v>
      </c>
      <c r="G5" s="9">
        <f aca="true" t="shared" si="2" ref="G5:G19">A5</f>
        <v>0</v>
      </c>
      <c r="H5">
        <f aca="true" t="shared" si="3" ref="H5:H19">B5</f>
        <v>102</v>
      </c>
      <c r="I5" s="5">
        <f aca="true" t="shared" si="4" ref="I5:I19">E5</f>
        <v>8.425516170740144</v>
      </c>
      <c r="J5" s="6">
        <f aca="true" t="shared" si="5" ref="J5:J20">(H5-I5)^2/I5</f>
        <v>1039.2460054044645</v>
      </c>
    </row>
    <row r="6" spans="1:10" ht="12.75">
      <c r="A6">
        <v>1</v>
      </c>
      <c r="B6">
        <v>54</v>
      </c>
      <c r="C6" s="8">
        <f aca="true" t="shared" si="6" ref="C6:C25">POISSON(A6,B$1,FALSE)</f>
        <v>0.07374595752865666</v>
      </c>
      <c r="D6" s="6">
        <f t="shared" si="0"/>
        <v>-140.78497131550412</v>
      </c>
      <c r="E6" s="5">
        <f t="shared" si="1"/>
        <v>33.62815663306744</v>
      </c>
      <c r="G6" s="9">
        <f t="shared" si="2"/>
        <v>1</v>
      </c>
      <c r="H6">
        <f t="shared" si="3"/>
        <v>54</v>
      </c>
      <c r="I6" s="5">
        <f t="shared" si="4"/>
        <v>33.62815663306744</v>
      </c>
      <c r="J6" s="6">
        <f t="shared" si="5"/>
        <v>12.341205814378242</v>
      </c>
    </row>
    <row r="7" spans="1:10" ht="12.75">
      <c r="A7">
        <v>2</v>
      </c>
      <c r="B7">
        <v>49</v>
      </c>
      <c r="C7" s="8">
        <f t="shared" si="6"/>
        <v>0.14716846781693096</v>
      </c>
      <c r="D7" s="6">
        <f t="shared" si="0"/>
        <v>-93.89268813288967</v>
      </c>
      <c r="E7" s="5">
        <f t="shared" si="1"/>
        <v>67.10882132452052</v>
      </c>
      <c r="G7" s="9">
        <f t="shared" si="2"/>
        <v>2</v>
      </c>
      <c r="H7">
        <f t="shared" si="3"/>
        <v>49</v>
      </c>
      <c r="I7" s="5">
        <f t="shared" si="4"/>
        <v>67.10882132452052</v>
      </c>
      <c r="J7" s="6">
        <f t="shared" si="5"/>
        <v>4.8865321025030255</v>
      </c>
    </row>
    <row r="8" spans="1:10" ht="12.75">
      <c r="A8">
        <v>3</v>
      </c>
      <c r="B8">
        <v>62</v>
      </c>
      <c r="C8" s="8">
        <f t="shared" si="6"/>
        <v>0.19579430652106666</v>
      </c>
      <c r="D8" s="6">
        <f t="shared" si="0"/>
        <v>-101.10281889519585</v>
      </c>
      <c r="E8" s="5">
        <f t="shared" si="1"/>
        <v>89.2822037736064</v>
      </c>
      <c r="G8" s="9">
        <f t="shared" si="2"/>
        <v>3</v>
      </c>
      <c r="H8">
        <f t="shared" si="3"/>
        <v>62</v>
      </c>
      <c r="I8" s="5">
        <f t="shared" si="4"/>
        <v>89.2822037736064</v>
      </c>
      <c r="J8" s="6">
        <f t="shared" si="5"/>
        <v>8.336696578771262</v>
      </c>
    </row>
    <row r="9" spans="1:10" ht="12.75">
      <c r="A9">
        <v>4</v>
      </c>
      <c r="B9">
        <v>44</v>
      </c>
      <c r="C9" s="8">
        <f t="shared" si="6"/>
        <v>0.19536493296454183</v>
      </c>
      <c r="D9" s="6">
        <f t="shared" si="0"/>
        <v>-71.84698480524555</v>
      </c>
      <c r="E9" s="5">
        <f t="shared" si="1"/>
        <v>89.08640943183107</v>
      </c>
      <c r="G9" s="9">
        <f t="shared" si="2"/>
        <v>4</v>
      </c>
      <c r="H9">
        <f t="shared" si="3"/>
        <v>44</v>
      </c>
      <c r="I9" s="5">
        <f t="shared" si="4"/>
        <v>89.08640943183107</v>
      </c>
      <c r="J9" s="6">
        <f t="shared" si="5"/>
        <v>22.818119266667633</v>
      </c>
    </row>
    <row r="10" spans="1:10" ht="12.75">
      <c r="A10">
        <v>5</v>
      </c>
      <c r="B10">
        <v>25</v>
      </c>
      <c r="C10" s="8">
        <f t="shared" si="6"/>
        <v>0.15594920081349053</v>
      </c>
      <c r="D10" s="6">
        <f t="shared" si="0"/>
        <v>-46.45562401436029</v>
      </c>
      <c r="E10" s="5">
        <f t="shared" si="1"/>
        <v>71.11283557095169</v>
      </c>
      <c r="G10" s="9">
        <f t="shared" si="2"/>
        <v>5</v>
      </c>
      <c r="H10">
        <f t="shared" si="3"/>
        <v>25</v>
      </c>
      <c r="I10" s="5">
        <f t="shared" si="4"/>
        <v>71.11283557095169</v>
      </c>
      <c r="J10" s="6">
        <f t="shared" si="5"/>
        <v>29.901684939451645</v>
      </c>
    </row>
    <row r="11" spans="1:10" ht="12.75">
      <c r="A11">
        <v>6</v>
      </c>
      <c r="B11">
        <v>26</v>
      </c>
      <c r="C11" s="8">
        <f t="shared" si="6"/>
        <v>0.1037381379269859</v>
      </c>
      <c r="D11" s="6">
        <f t="shared" si="0"/>
        <v>-58.91302195068531</v>
      </c>
      <c r="E11" s="5">
        <f t="shared" si="1"/>
        <v>47.30459089470557</v>
      </c>
      <c r="G11" s="9">
        <f t="shared" si="2"/>
        <v>6</v>
      </c>
      <c r="H11">
        <f t="shared" si="3"/>
        <v>26</v>
      </c>
      <c r="I11" s="5">
        <f t="shared" si="4"/>
        <v>47.30459089470557</v>
      </c>
      <c r="J11" s="6">
        <f t="shared" si="5"/>
        <v>9.594958641563291</v>
      </c>
    </row>
    <row r="12" spans="1:10" ht="12.75">
      <c r="A12">
        <v>7</v>
      </c>
      <c r="B12">
        <v>15</v>
      </c>
      <c r="C12" s="8">
        <f t="shared" si="6"/>
        <v>0.05914893826829536</v>
      </c>
      <c r="D12" s="6">
        <f t="shared" si="0"/>
        <v>-42.415449578045</v>
      </c>
      <c r="E12" s="5">
        <f t="shared" si="1"/>
        <v>26.971915850342686</v>
      </c>
      <c r="G12" s="9">
        <f t="shared" si="2"/>
        <v>7</v>
      </c>
      <c r="H12">
        <f t="shared" si="3"/>
        <v>15</v>
      </c>
      <c r="I12" s="5">
        <f t="shared" si="4"/>
        <v>26.971915850342686</v>
      </c>
      <c r="J12" s="6">
        <f t="shared" si="5"/>
        <v>5.313926156486412</v>
      </c>
    </row>
    <row r="13" spans="1:10" ht="12.75">
      <c r="A13">
        <v>8</v>
      </c>
      <c r="B13">
        <v>15</v>
      </c>
      <c r="C13" s="8">
        <f t="shared" si="6"/>
        <v>0.029509612830508992</v>
      </c>
      <c r="D13" s="6">
        <f t="shared" si="0"/>
        <v>-52.84558815083166</v>
      </c>
      <c r="E13" s="5">
        <f t="shared" si="1"/>
        <v>13.456383450712101</v>
      </c>
      <c r="G13" s="9">
        <f t="shared" si="2"/>
        <v>8</v>
      </c>
      <c r="H13">
        <f t="shared" si="3"/>
        <v>15</v>
      </c>
      <c r="I13" s="5">
        <f t="shared" si="4"/>
        <v>13.456383450712101</v>
      </c>
      <c r="J13" s="6">
        <f t="shared" si="5"/>
        <v>0.17707224678629285</v>
      </c>
    </row>
    <row r="14" spans="1:10" ht="12.75">
      <c r="A14" s="1">
        <v>9</v>
      </c>
      <c r="B14">
        <v>10</v>
      </c>
      <c r="C14" s="8">
        <f t="shared" si="6"/>
        <v>0.013086621669169761</v>
      </c>
      <c r="D14" s="6">
        <f t="shared" si="0"/>
        <v>-43.36164817230938</v>
      </c>
      <c r="E14" s="5">
        <f t="shared" si="1"/>
        <v>5.967499481141411</v>
      </c>
      <c r="G14" s="9">
        <f t="shared" si="2"/>
        <v>9</v>
      </c>
      <c r="H14">
        <f t="shared" si="3"/>
        <v>10</v>
      </c>
      <c r="I14" s="5">
        <f t="shared" si="4"/>
        <v>5.967499481141411</v>
      </c>
      <c r="J14" s="6">
        <f t="shared" si="5"/>
        <v>2.7249370504318025</v>
      </c>
    </row>
    <row r="15" spans="1:10" ht="12.75">
      <c r="A15">
        <v>10</v>
      </c>
      <c r="B15">
        <v>10</v>
      </c>
      <c r="C15" s="8">
        <f t="shared" si="6"/>
        <v>0.005223169172908676</v>
      </c>
      <c r="D15" s="6">
        <f t="shared" si="0"/>
        <v>-52.546509400642606</v>
      </c>
      <c r="E15" s="5">
        <f t="shared" si="1"/>
        <v>2.381765142846356</v>
      </c>
      <c r="G15" s="9">
        <f t="shared" si="2"/>
        <v>10</v>
      </c>
      <c r="H15">
        <f t="shared" si="3"/>
        <v>10</v>
      </c>
      <c r="I15" s="5">
        <f t="shared" si="4"/>
        <v>2.381765142846356</v>
      </c>
      <c r="J15" s="6">
        <f t="shared" si="5"/>
        <v>24.367432915485697</v>
      </c>
    </row>
    <row r="16" spans="1:10" ht="12.75">
      <c r="A16" s="1">
        <v>11</v>
      </c>
      <c r="B16">
        <v>10</v>
      </c>
      <c r="C16" s="8">
        <f t="shared" si="6"/>
        <v>0.0018951690372671249</v>
      </c>
      <c r="D16" s="6">
        <f t="shared" si="0"/>
        <v>-62.68447242701909</v>
      </c>
      <c r="E16" s="5">
        <f t="shared" si="1"/>
        <v>0.864197080993809</v>
      </c>
      <c r="G16" s="9">
        <f t="shared" si="2"/>
        <v>11</v>
      </c>
      <c r="H16">
        <f t="shared" si="3"/>
        <v>10</v>
      </c>
      <c r="I16" s="5">
        <f t="shared" si="4"/>
        <v>0.864197080993809</v>
      </c>
      <c r="J16" s="6">
        <f t="shared" si="5"/>
        <v>96.57854303203779</v>
      </c>
    </row>
    <row r="17" spans="1:10" ht="12.75">
      <c r="A17">
        <v>12</v>
      </c>
      <c r="B17">
        <v>10</v>
      </c>
      <c r="C17" s="8">
        <f t="shared" si="6"/>
        <v>0.0006303376546895489</v>
      </c>
      <c r="D17" s="6">
        <f t="shared" si="0"/>
        <v>-73.69254922329183</v>
      </c>
      <c r="E17" s="5">
        <f t="shared" si="1"/>
        <v>0.2874339705384343</v>
      </c>
      <c r="G17" s="9">
        <f t="shared" si="2"/>
        <v>12</v>
      </c>
      <c r="H17">
        <f t="shared" si="3"/>
        <v>10</v>
      </c>
      <c r="I17" s="5">
        <f t="shared" si="4"/>
        <v>0.2874339705384343</v>
      </c>
      <c r="J17" s="6">
        <f t="shared" si="5"/>
        <v>328.1934236928928</v>
      </c>
    </row>
    <row r="18" spans="1:10" ht="12.75">
      <c r="A18" s="1">
        <v>13</v>
      </c>
      <c r="B18">
        <v>3</v>
      </c>
      <c r="C18" s="8">
        <f t="shared" si="6"/>
        <v>0.0001935247184684534</v>
      </c>
      <c r="D18" s="6">
        <f t="shared" si="0"/>
        <v>-25.650315928889984</v>
      </c>
      <c r="E18" s="5">
        <f t="shared" si="1"/>
        <v>0.08824727162161475</v>
      </c>
      <c r="G18" s="9">
        <f t="shared" si="2"/>
        <v>13</v>
      </c>
      <c r="H18">
        <f t="shared" si="3"/>
        <v>3</v>
      </c>
      <c r="I18" s="5">
        <f t="shared" si="4"/>
        <v>0.08824727162161475</v>
      </c>
      <c r="J18" s="6">
        <f t="shared" si="5"/>
        <v>96.074403156305</v>
      </c>
    </row>
    <row r="19" spans="1:10" ht="12.75">
      <c r="A19">
        <v>14</v>
      </c>
      <c r="B19">
        <v>3</v>
      </c>
      <c r="C19" s="8">
        <f t="shared" si="6"/>
        <v>5.517152059417323E-05</v>
      </c>
      <c r="D19" s="6">
        <f t="shared" si="0"/>
        <v>-29.415191007253597</v>
      </c>
      <c r="E19" s="5">
        <f t="shared" si="1"/>
        <v>0.025158213390942992</v>
      </c>
      <c r="G19" s="9">
        <f t="shared" si="2"/>
        <v>14</v>
      </c>
      <c r="H19">
        <f t="shared" si="3"/>
        <v>3</v>
      </c>
      <c r="I19" s="5">
        <f t="shared" si="4"/>
        <v>0.025158213390942992</v>
      </c>
      <c r="J19" s="6">
        <f t="shared" si="5"/>
        <v>351.7612128427717</v>
      </c>
    </row>
    <row r="20" spans="1:10" ht="13.5" thickBot="1">
      <c r="A20" s="1">
        <v>15</v>
      </c>
      <c r="B20">
        <v>5</v>
      </c>
      <c r="C20" s="8">
        <f t="shared" si="6"/>
        <v>1.468014143883906E-05</v>
      </c>
      <c r="D20" s="6">
        <f t="shared" si="0"/>
        <v>-55.64507450013009</v>
      </c>
      <c r="E20" s="5">
        <f t="shared" si="1"/>
        <v>0.006694144496110611</v>
      </c>
      <c r="G20" s="9" t="s">
        <v>10</v>
      </c>
      <c r="H20">
        <f>SUM(B20:B25)</f>
        <v>18</v>
      </c>
      <c r="I20" s="5">
        <f>SUM(E20:E25)</f>
        <v>0.008864894610529559</v>
      </c>
      <c r="J20" s="10">
        <f t="shared" si="5"/>
        <v>36512.666715283354</v>
      </c>
    </row>
    <row r="21" spans="1:10" ht="12.75">
      <c r="A21">
        <v>16</v>
      </c>
      <c r="B21">
        <v>5</v>
      </c>
      <c r="C21" s="8">
        <f t="shared" si="6"/>
        <v>3.6619870351033485E-06</v>
      </c>
      <c r="D21" s="6">
        <f t="shared" si="0"/>
        <v>-62.58752326052537</v>
      </c>
      <c r="E21" s="5">
        <f t="shared" si="1"/>
        <v>0.0016698660880071269</v>
      </c>
      <c r="J21" s="11">
        <f>SUM(J5:J20)</f>
        <v>38544.98286912435</v>
      </c>
    </row>
    <row r="22" spans="1:5" ht="12.75">
      <c r="A22" s="1">
        <v>17</v>
      </c>
      <c r="B22">
        <v>4</v>
      </c>
      <c r="C22" s="8">
        <f t="shared" si="6"/>
        <v>8.59754437725829E-07</v>
      </c>
      <c r="D22" s="6">
        <f t="shared" si="0"/>
        <v>-55.86647610400226</v>
      </c>
      <c r="E22" s="5">
        <f t="shared" si="1"/>
        <v>0.000392048023602978</v>
      </c>
    </row>
    <row r="23" spans="1:10" ht="12.75">
      <c r="A23">
        <v>18</v>
      </c>
      <c r="B23">
        <v>1</v>
      </c>
      <c r="C23" s="8">
        <f t="shared" si="6"/>
        <v>1.9063755799729397E-07</v>
      </c>
      <c r="D23" s="6">
        <f t="shared" si="0"/>
        <v>-15.472891813736005</v>
      </c>
      <c r="E23" s="5">
        <f t="shared" si="1"/>
        <v>8.693072644676605E-05</v>
      </c>
      <c r="I23" s="1" t="s">
        <v>11</v>
      </c>
      <c r="J23">
        <v>1</v>
      </c>
    </row>
    <row r="24" spans="1:10" ht="12.75">
      <c r="A24" s="1">
        <v>19</v>
      </c>
      <c r="B24">
        <v>2</v>
      </c>
      <c r="C24" s="8">
        <f t="shared" si="6"/>
        <v>4.004620907407331E-08</v>
      </c>
      <c r="D24" s="6">
        <f t="shared" si="0"/>
        <v>-34.066463645483445</v>
      </c>
      <c r="E24" s="5">
        <f t="shared" si="1"/>
        <v>1.826107133777743E-05</v>
      </c>
      <c r="I24" s="1" t="s">
        <v>12</v>
      </c>
      <c r="J24">
        <f>16-J23-1</f>
        <v>14</v>
      </c>
    </row>
    <row r="25" spans="1:5" ht="13.5" thickBot="1">
      <c r="A25">
        <v>20</v>
      </c>
      <c r="B25" s="2">
        <v>1</v>
      </c>
      <c r="C25" s="8">
        <f t="shared" si="6"/>
        <v>7.99167768486524E-09</v>
      </c>
      <c r="D25" s="6">
        <f t="shared" si="0"/>
        <v>-18.64486512613499</v>
      </c>
      <c r="E25" s="5">
        <f t="shared" si="1"/>
        <v>3.6442050242985493E-06</v>
      </c>
    </row>
    <row r="26" spans="2:10" ht="12.75">
      <c r="B26">
        <f>SUM(B5:B25)</f>
        <v>456</v>
      </c>
      <c r="I26" t="s">
        <v>13</v>
      </c>
      <c r="J26" s="7">
        <f>CHIDIST(J21,J24)</f>
        <v>0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96" verticalDpi="96" orientation="landscape" r:id="rId1"/>
  <headerFooter alignWithMargins="0">
    <oddHeader>&amp;CProblem 4 --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9" max="9" width="9.140625" style="9" customWidth="1"/>
  </cols>
  <sheetData>
    <row r="1" spans="1:2" ht="12.75">
      <c r="A1" t="s">
        <v>18</v>
      </c>
      <c r="B1" s="7">
        <v>1.8021538121218155</v>
      </c>
    </row>
    <row r="2" spans="1:2" ht="12.75">
      <c r="A2" t="s">
        <v>19</v>
      </c>
      <c r="B2" s="7">
        <v>9.120678448519472</v>
      </c>
    </row>
    <row r="3" spans="1:2" ht="12.75">
      <c r="A3" t="s">
        <v>14</v>
      </c>
      <c r="B3" s="7">
        <v>0.7008856758435952</v>
      </c>
    </row>
    <row r="4" spans="1:2" ht="12.75">
      <c r="A4" t="s">
        <v>7</v>
      </c>
      <c r="B4" s="6">
        <f>SUM(F8:F28)</f>
        <v>-1188.8328271726916</v>
      </c>
    </row>
    <row r="5" spans="1:2" ht="12.75">
      <c r="A5" t="s">
        <v>22</v>
      </c>
      <c r="B5" s="6">
        <f>-2*B4+L26*LN(B29)</f>
        <v>2396.0331327739264</v>
      </c>
    </row>
    <row r="7" spans="1:12" ht="13.5" thickBot="1">
      <c r="A7" s="3" t="s">
        <v>2</v>
      </c>
      <c r="B7" s="3" t="s">
        <v>0</v>
      </c>
      <c r="C7" s="3" t="s">
        <v>20</v>
      </c>
      <c r="D7" s="3" t="s">
        <v>21</v>
      </c>
      <c r="E7" s="3" t="s">
        <v>6</v>
      </c>
      <c r="F7" s="3" t="s">
        <v>7</v>
      </c>
      <c r="G7" s="3" t="s">
        <v>8</v>
      </c>
      <c r="I7" s="12" t="s">
        <v>2</v>
      </c>
      <c r="J7" s="13" t="s">
        <v>0</v>
      </c>
      <c r="K7" s="13" t="s">
        <v>8</v>
      </c>
      <c r="L7" s="13" t="s">
        <v>9</v>
      </c>
    </row>
    <row r="8" spans="1:12" ht="12.75">
      <c r="A8">
        <v>0</v>
      </c>
      <c r="B8">
        <v>102</v>
      </c>
      <c r="C8" s="8">
        <f aca="true" t="shared" si="0" ref="C8:C28">POISSON(A8,B$1,FALSE)</f>
        <v>0.16494324860035744</v>
      </c>
      <c r="D8" s="8">
        <f>POISSON(A8,B$2,FALSE)</f>
        <v>0.0001093804431568308</v>
      </c>
      <c r="E8" s="8">
        <f>B$3*C8+(1-B$3)*D8</f>
        <v>0.11563907752843045</v>
      </c>
      <c r="F8" s="6">
        <f>B8*LN(E8)</f>
        <v>-220.04269657427045</v>
      </c>
      <c r="G8" s="5">
        <f>B$29*E8</f>
        <v>52.73141935296428</v>
      </c>
      <c r="I8" s="9">
        <f aca="true" t="shared" si="1" ref="I8:I22">A8</f>
        <v>0</v>
      </c>
      <c r="J8">
        <f aca="true" t="shared" si="2" ref="J8:J22">B8</f>
        <v>102</v>
      </c>
      <c r="K8" s="5">
        <f aca="true" t="shared" si="3" ref="K8:K22">G8</f>
        <v>52.73141935296428</v>
      </c>
      <c r="L8" s="6">
        <f aca="true" t="shared" si="4" ref="L8:L23">(J8-K8)^2/K8</f>
        <v>46.03314435223917</v>
      </c>
    </row>
    <row r="9" spans="1:12" ht="12.75">
      <c r="A9">
        <v>1</v>
      </c>
      <c r="B9">
        <v>54</v>
      </c>
      <c r="C9" s="8">
        <f t="shared" si="0"/>
        <v>0.29725310424889045</v>
      </c>
      <c r="D9" s="8">
        <f aca="true" t="shared" si="5" ref="D9:D28">POISSON(A9,B$2,FALSE)</f>
        <v>0.000997623850590016</v>
      </c>
      <c r="E9" s="8">
        <f aca="true" t="shared" si="6" ref="E9:E28">B$3*C9+(1-B$3)*D9</f>
        <v>0.2086388464519218</v>
      </c>
      <c r="F9" s="6">
        <f aca="true" t="shared" si="7" ref="F9:F28">B9*LN(E9)</f>
        <v>-84.62612857417447</v>
      </c>
      <c r="G9" s="5">
        <f aca="true" t="shared" si="8" ref="G9:G28">B$29*E9</f>
        <v>95.13931398207635</v>
      </c>
      <c r="I9" s="9">
        <f t="shared" si="1"/>
        <v>1</v>
      </c>
      <c r="J9">
        <f t="shared" si="2"/>
        <v>54</v>
      </c>
      <c r="K9" s="5">
        <f t="shared" si="3"/>
        <v>95.13931398207635</v>
      </c>
      <c r="L9" s="6">
        <f t="shared" si="4"/>
        <v>17.789104042044155</v>
      </c>
    </row>
    <row r="10" spans="1:12" ht="12.75">
      <c r="A10">
        <v>2</v>
      </c>
      <c r="B10">
        <v>49</v>
      </c>
      <c r="C10" s="8">
        <f t="shared" si="0"/>
        <v>0.2678479074935907</v>
      </c>
      <c r="D10" s="8">
        <f t="shared" si="5"/>
        <v>0.004549503176902686</v>
      </c>
      <c r="E10" s="8">
        <f t="shared" si="6"/>
        <v>0.18909158323494474</v>
      </c>
      <c r="F10" s="6">
        <f t="shared" si="7"/>
        <v>-81.61066688142807</v>
      </c>
      <c r="G10" s="5">
        <f t="shared" si="8"/>
        <v>86.2257619551348</v>
      </c>
      <c r="I10" s="9">
        <f t="shared" si="1"/>
        <v>2</v>
      </c>
      <c r="J10">
        <f t="shared" si="2"/>
        <v>49</v>
      </c>
      <c r="K10" s="5">
        <f t="shared" si="3"/>
        <v>86.2257619551348</v>
      </c>
      <c r="L10" s="6">
        <f t="shared" si="4"/>
        <v>16.0712682812986</v>
      </c>
    </row>
    <row r="11" spans="1:12" ht="12.75">
      <c r="A11">
        <v>3</v>
      </c>
      <c r="B11">
        <v>62</v>
      </c>
      <c r="C11" s="8">
        <f t="shared" si="0"/>
        <v>0.16090104251947526</v>
      </c>
      <c r="D11" s="8">
        <f t="shared" si="5"/>
        <v>0.0138315185256824</v>
      </c>
      <c r="E11" s="8">
        <f t="shared" si="6"/>
        <v>0.11691044124606774</v>
      </c>
      <c r="F11" s="6">
        <f t="shared" si="7"/>
        <v>-133.07351999746834</v>
      </c>
      <c r="G11" s="5">
        <f t="shared" si="8"/>
        <v>53.31116120820689</v>
      </c>
      <c r="I11" s="9">
        <f t="shared" si="1"/>
        <v>3</v>
      </c>
      <c r="J11">
        <f t="shared" si="2"/>
        <v>62</v>
      </c>
      <c r="K11" s="5">
        <f t="shared" si="3"/>
        <v>53.31116120820689</v>
      </c>
      <c r="L11" s="6">
        <f t="shared" si="4"/>
        <v>1.4161372185257646</v>
      </c>
    </row>
    <row r="12" spans="1:12" ht="12.75">
      <c r="A12">
        <v>4</v>
      </c>
      <c r="B12">
        <v>44</v>
      </c>
      <c r="C12" s="8">
        <f t="shared" si="0"/>
        <v>0.07249210678771166</v>
      </c>
      <c r="D12" s="8">
        <f t="shared" si="5"/>
        <v>0.031538208231872325</v>
      </c>
      <c r="E12" s="8">
        <f t="shared" si="6"/>
        <v>0.06024220909961182</v>
      </c>
      <c r="F12" s="6">
        <f t="shared" si="7"/>
        <v>-123.61280907899372</v>
      </c>
      <c r="G12" s="5">
        <f t="shared" si="8"/>
        <v>27.47044734942299</v>
      </c>
      <c r="I12" s="9">
        <f t="shared" si="1"/>
        <v>4</v>
      </c>
      <c r="J12">
        <f t="shared" si="2"/>
        <v>44</v>
      </c>
      <c r="K12" s="5">
        <f t="shared" si="3"/>
        <v>27.47044734942299</v>
      </c>
      <c r="L12" s="6">
        <f t="shared" si="4"/>
        <v>9.94618352416225</v>
      </c>
    </row>
    <row r="13" spans="1:12" ht="12.75">
      <c r="A13">
        <v>5</v>
      </c>
      <c r="B13">
        <v>25</v>
      </c>
      <c r="C13" s="8">
        <f t="shared" si="0"/>
        <v>0.026128385319243264</v>
      </c>
      <c r="D13" s="8">
        <f t="shared" si="5"/>
        <v>0.05752997122507148</v>
      </c>
      <c r="E13" s="8">
        <f t="shared" si="6"/>
        <v>0.035521049464904364</v>
      </c>
      <c r="F13" s="6">
        <f t="shared" si="7"/>
        <v>-83.44074538871133</v>
      </c>
      <c r="G13" s="5">
        <f t="shared" si="8"/>
        <v>16.19759855599639</v>
      </c>
      <c r="I13" s="9">
        <f t="shared" si="1"/>
        <v>5</v>
      </c>
      <c r="J13">
        <f t="shared" si="2"/>
        <v>25</v>
      </c>
      <c r="K13" s="5">
        <f t="shared" si="3"/>
        <v>16.19759855599639</v>
      </c>
      <c r="L13" s="6">
        <f t="shared" si="4"/>
        <v>4.783565348501165</v>
      </c>
    </row>
    <row r="14" spans="1:12" ht="12.75">
      <c r="A14">
        <v>6</v>
      </c>
      <c r="B14">
        <v>26</v>
      </c>
      <c r="C14" s="8">
        <f t="shared" si="0"/>
        <v>0.007847894867943652</v>
      </c>
      <c r="D14" s="8">
        <f t="shared" si="5"/>
        <v>0.08745206144940917</v>
      </c>
      <c r="E14" s="8">
        <f t="shared" si="6"/>
        <v>0.03165864135499258</v>
      </c>
      <c r="F14" s="6">
        <f t="shared" si="7"/>
        <v>-89.77134761565654</v>
      </c>
      <c r="G14" s="5">
        <f t="shared" si="8"/>
        <v>14.436340457876616</v>
      </c>
      <c r="I14" s="9">
        <f t="shared" si="1"/>
        <v>6</v>
      </c>
      <c r="J14">
        <f t="shared" si="2"/>
        <v>26</v>
      </c>
      <c r="K14" s="5">
        <f t="shared" si="3"/>
        <v>14.436340457876616</v>
      </c>
      <c r="L14" s="6">
        <f t="shared" si="4"/>
        <v>9.262612113943542</v>
      </c>
    </row>
    <row r="15" spans="1:12" ht="12.75">
      <c r="A15">
        <v>7</v>
      </c>
      <c r="B15">
        <v>15</v>
      </c>
      <c r="C15" s="8">
        <f t="shared" si="0"/>
        <v>0.0020204448076279837</v>
      </c>
      <c r="D15" s="8">
        <f t="shared" si="5"/>
        <v>0.11394601887717526</v>
      </c>
      <c r="E15" s="8">
        <f t="shared" si="6"/>
        <v>0.035498987251258246</v>
      </c>
      <c r="F15" s="6">
        <f t="shared" si="7"/>
        <v>-50.07376666561908</v>
      </c>
      <c r="G15" s="5">
        <f t="shared" si="8"/>
        <v>16.18753818657376</v>
      </c>
      <c r="I15" s="9">
        <f t="shared" si="1"/>
        <v>7</v>
      </c>
      <c r="J15">
        <f t="shared" si="2"/>
        <v>15</v>
      </c>
      <c r="K15" s="5">
        <f t="shared" si="3"/>
        <v>16.18753818657376</v>
      </c>
      <c r="L15" s="6">
        <f t="shared" si="4"/>
        <v>0.08711929685148673</v>
      </c>
    </row>
    <row r="16" spans="1:12" ht="12.75">
      <c r="A16">
        <v>8</v>
      </c>
      <c r="B16">
        <v>15</v>
      </c>
      <c r="C16" s="8">
        <f t="shared" si="0"/>
        <v>0.0004551440390310624</v>
      </c>
      <c r="D16" s="8">
        <f t="shared" si="5"/>
        <v>0.1299081248334557</v>
      </c>
      <c r="E16" s="8">
        <f t="shared" si="6"/>
        <v>0.03917638489938744</v>
      </c>
      <c r="F16" s="6">
        <f t="shared" si="7"/>
        <v>-48.595217096298434</v>
      </c>
      <c r="G16" s="5">
        <f t="shared" si="8"/>
        <v>17.864431514120675</v>
      </c>
      <c r="I16" s="9">
        <f t="shared" si="1"/>
        <v>8</v>
      </c>
      <c r="J16">
        <f t="shared" si="2"/>
        <v>15</v>
      </c>
      <c r="K16" s="5">
        <f t="shared" si="3"/>
        <v>17.864431514120675</v>
      </c>
      <c r="L16" s="6">
        <f t="shared" si="4"/>
        <v>0.45929073604173554</v>
      </c>
    </row>
    <row r="17" spans="1:12" ht="12.75">
      <c r="A17" s="1">
        <v>9</v>
      </c>
      <c r="B17">
        <v>10</v>
      </c>
      <c r="C17" s="8">
        <f t="shared" si="0"/>
        <v>9.113772944492771E-05</v>
      </c>
      <c r="D17" s="8">
        <f t="shared" si="5"/>
        <v>0.13165002605067497</v>
      </c>
      <c r="E17" s="8">
        <f t="shared" si="6"/>
        <v>0.03944228569641759</v>
      </c>
      <c r="F17" s="6">
        <f t="shared" si="7"/>
        <v>-32.329167971638334</v>
      </c>
      <c r="G17" s="5">
        <f t="shared" si="8"/>
        <v>17.985682277566422</v>
      </c>
      <c r="I17" s="9">
        <f t="shared" si="1"/>
        <v>9</v>
      </c>
      <c r="J17">
        <f t="shared" si="2"/>
        <v>10</v>
      </c>
      <c r="K17" s="5">
        <f t="shared" si="3"/>
        <v>17.985682277566422</v>
      </c>
      <c r="L17" s="6">
        <f t="shared" si="4"/>
        <v>3.5456604010947244</v>
      </c>
    </row>
    <row r="18" spans="1:12" ht="12.75">
      <c r="A18">
        <v>10</v>
      </c>
      <c r="B18">
        <v>10</v>
      </c>
      <c r="C18" s="8">
        <f t="shared" si="0"/>
        <v>1.6424420654730315E-05</v>
      </c>
      <c r="D18" s="8">
        <f t="shared" si="5"/>
        <v>0.12007375553474205</v>
      </c>
      <c r="E18" s="8">
        <f t="shared" si="6"/>
        <v>0.03592729187686667</v>
      </c>
      <c r="F18" s="6">
        <f t="shared" si="7"/>
        <v>-33.262580528969835</v>
      </c>
      <c r="G18" s="5">
        <f t="shared" si="8"/>
        <v>16.382845095851202</v>
      </c>
      <c r="I18" s="9">
        <f t="shared" si="1"/>
        <v>10</v>
      </c>
      <c r="J18">
        <f t="shared" si="2"/>
        <v>10</v>
      </c>
      <c r="K18" s="5">
        <f t="shared" si="3"/>
        <v>16.382845095851202</v>
      </c>
      <c r="L18" s="6">
        <f t="shared" si="4"/>
        <v>2.4867909865026396</v>
      </c>
    </row>
    <row r="19" spans="1:12" ht="12.75">
      <c r="A19" s="1">
        <v>11</v>
      </c>
      <c r="B19">
        <v>10</v>
      </c>
      <c r="C19" s="8">
        <f t="shared" si="0"/>
        <v>2.6908483904376832E-06</v>
      </c>
      <c r="D19" s="8">
        <f t="shared" si="5"/>
        <v>0.09955946493986544</v>
      </c>
      <c r="E19" s="8">
        <f t="shared" si="6"/>
        <v>0.029781548045953857</v>
      </c>
      <c r="F19" s="6">
        <f t="shared" si="7"/>
        <v>-35.13866270338785</v>
      </c>
      <c r="G19" s="5">
        <f t="shared" si="8"/>
        <v>13.580385908954959</v>
      </c>
      <c r="I19" s="9">
        <f t="shared" si="1"/>
        <v>11</v>
      </c>
      <c r="J19">
        <f t="shared" si="2"/>
        <v>10</v>
      </c>
      <c r="K19" s="5">
        <f t="shared" si="3"/>
        <v>13.580385908954959</v>
      </c>
      <c r="L19" s="6">
        <f t="shared" si="4"/>
        <v>0.9439469057053984</v>
      </c>
    </row>
    <row r="20" spans="1:12" ht="12.75">
      <c r="A20">
        <v>12</v>
      </c>
      <c r="B20">
        <v>10</v>
      </c>
      <c r="C20" s="8">
        <f t="shared" si="0"/>
        <v>4.041102237224266E-07</v>
      </c>
      <c r="D20" s="8">
        <f t="shared" si="5"/>
        <v>0.07567082218526326</v>
      </c>
      <c r="E20" s="8">
        <f t="shared" si="6"/>
        <v>0.022634510071371773</v>
      </c>
      <c r="F20" s="6">
        <f t="shared" si="7"/>
        <v>-37.88279543065741</v>
      </c>
      <c r="G20" s="5">
        <f t="shared" si="8"/>
        <v>10.321336592545528</v>
      </c>
      <c r="I20" s="9">
        <f t="shared" si="1"/>
        <v>12</v>
      </c>
      <c r="J20">
        <f t="shared" si="2"/>
        <v>10</v>
      </c>
      <c r="K20" s="5">
        <f t="shared" si="3"/>
        <v>10.321336592545528</v>
      </c>
      <c r="L20" s="6">
        <f t="shared" si="4"/>
        <v>0.010004247490906067</v>
      </c>
    </row>
    <row r="21" spans="1:12" ht="12.75">
      <c r="A21" s="1">
        <v>13</v>
      </c>
      <c r="B21">
        <v>3</v>
      </c>
      <c r="C21" s="8">
        <f t="shared" si="0"/>
        <v>5.602067539990546E-08</v>
      </c>
      <c r="D21" s="8">
        <f t="shared" si="5"/>
        <v>0.053089941314375284</v>
      </c>
      <c r="E21" s="8">
        <f t="shared" si="6"/>
        <v>0.015880001179841497</v>
      </c>
      <c r="F21" s="6">
        <f t="shared" si="7"/>
        <v>-12.42808424659748</v>
      </c>
      <c r="G21" s="5">
        <f t="shared" si="8"/>
        <v>7.2412805380077225</v>
      </c>
      <c r="I21" s="9">
        <f t="shared" si="1"/>
        <v>13</v>
      </c>
      <c r="J21">
        <f t="shared" si="2"/>
        <v>3</v>
      </c>
      <c r="K21" s="5">
        <f t="shared" si="3"/>
        <v>7.2412805380077225</v>
      </c>
      <c r="L21" s="6">
        <f t="shared" si="4"/>
        <v>2.484154633654368</v>
      </c>
    </row>
    <row r="22" spans="1:12" ht="12.75">
      <c r="A22">
        <v>14</v>
      </c>
      <c r="B22">
        <v>3</v>
      </c>
      <c r="C22" s="8">
        <f t="shared" si="0"/>
        <v>7.211276694969888E-09</v>
      </c>
      <c r="D22" s="8">
        <f t="shared" si="5"/>
        <v>0.03458687739851336</v>
      </c>
      <c r="E22" s="8">
        <f t="shared" si="6"/>
        <v>0.010345435512017297</v>
      </c>
      <c r="F22" s="6">
        <f t="shared" si="7"/>
        <v>-13.713629609632203</v>
      </c>
      <c r="G22" s="5">
        <f t="shared" si="8"/>
        <v>4.717518593479888</v>
      </c>
      <c r="I22" s="9">
        <f t="shared" si="1"/>
        <v>14</v>
      </c>
      <c r="J22">
        <f t="shared" si="2"/>
        <v>3</v>
      </c>
      <c r="K22" s="5">
        <f t="shared" si="3"/>
        <v>4.717518593479888</v>
      </c>
      <c r="L22" s="6">
        <f t="shared" si="4"/>
        <v>0.6253012172598886</v>
      </c>
    </row>
    <row r="23" spans="1:12" ht="13.5" thickBot="1">
      <c r="A23" s="1">
        <v>15</v>
      </c>
      <c r="B23">
        <v>5</v>
      </c>
      <c r="C23" s="8">
        <f t="shared" si="0"/>
        <v>8.663886524070135E-10</v>
      </c>
      <c r="D23" s="8">
        <f t="shared" si="5"/>
        <v>0.021030385819347117</v>
      </c>
      <c r="E23" s="8">
        <f t="shared" si="6"/>
        <v>0.006290490248341849</v>
      </c>
      <c r="F23" s="6">
        <f t="shared" si="7"/>
        <v>-25.343581351970847</v>
      </c>
      <c r="G23" s="5">
        <f t="shared" si="8"/>
        <v>2.868463553243883</v>
      </c>
      <c r="I23" s="9" t="s">
        <v>10</v>
      </c>
      <c r="J23">
        <f>SUM(B23:B28)</f>
        <v>18</v>
      </c>
      <c r="K23" s="5">
        <f>SUM(G23:G28)</f>
        <v>6.136095152096043</v>
      </c>
      <c r="L23" s="10">
        <f t="shared" si="4"/>
        <v>22.9384054111415</v>
      </c>
    </row>
    <row r="24" spans="1:12" ht="12.75">
      <c r="A24">
        <v>16</v>
      </c>
      <c r="B24">
        <v>5</v>
      </c>
      <c r="C24" s="8">
        <f t="shared" si="0"/>
        <v>9.75853507946488E-11</v>
      </c>
      <c r="D24" s="8">
        <f t="shared" si="5"/>
        <v>0.011988211669160526</v>
      </c>
      <c r="E24" s="8">
        <f t="shared" si="6"/>
        <v>0.0035858458996610512</v>
      </c>
      <c r="F24" s="6">
        <f t="shared" si="7"/>
        <v>-28.15380438744286</v>
      </c>
      <c r="G24" s="5">
        <f t="shared" si="8"/>
        <v>1.6351457302454393</v>
      </c>
      <c r="L24" s="11">
        <f>SUM(L8:L23)</f>
        <v>138.8826887164573</v>
      </c>
    </row>
    <row r="25" spans="1:7" ht="12.75">
      <c r="A25" s="1">
        <v>17</v>
      </c>
      <c r="B25">
        <v>4</v>
      </c>
      <c r="C25" s="8">
        <f t="shared" si="0"/>
        <v>1.0344930114224753E-11</v>
      </c>
      <c r="D25" s="8">
        <f t="shared" si="5"/>
        <v>0.0064318014004236404</v>
      </c>
      <c r="E25" s="8">
        <f t="shared" si="6"/>
        <v>0.0019238439362465486</v>
      </c>
      <c r="F25" s="6">
        <f t="shared" si="7"/>
        <v>-25.013720176982115</v>
      </c>
      <c r="G25" s="5">
        <f t="shared" si="8"/>
        <v>0.8772728349284261</v>
      </c>
    </row>
    <row r="26" spans="1:12" ht="12.75">
      <c r="A26">
        <v>18</v>
      </c>
      <c r="B26">
        <v>1</v>
      </c>
      <c r="C26" s="8">
        <f t="shared" si="0"/>
        <v>1.035730846749107E-12</v>
      </c>
      <c r="D26" s="8">
        <f t="shared" si="5"/>
        <v>0.003259021801000065</v>
      </c>
      <c r="E26" s="8">
        <f t="shared" si="6"/>
        <v>0.0009748201041430525</v>
      </c>
      <c r="F26" s="6">
        <f t="shared" si="7"/>
        <v>-6.933257612561456</v>
      </c>
      <c r="G26" s="5">
        <f t="shared" si="8"/>
        <v>0.44451796748923195</v>
      </c>
      <c r="K26" s="1" t="s">
        <v>11</v>
      </c>
      <c r="L26">
        <v>3</v>
      </c>
    </row>
    <row r="27" spans="1:12" ht="12.75">
      <c r="A27" s="1">
        <v>19</v>
      </c>
      <c r="B27">
        <v>2</v>
      </c>
      <c r="C27" s="8">
        <f t="shared" si="0"/>
        <v>9.823927862110829E-14</v>
      </c>
      <c r="D27" s="8">
        <f t="shared" si="5"/>
        <v>0.0015644468370335039</v>
      </c>
      <c r="E27" s="8">
        <f t="shared" si="6"/>
        <v>0.00046794845840675617</v>
      </c>
      <c r="F27" s="6">
        <f t="shared" si="7"/>
        <v>-15.334304799442107</v>
      </c>
      <c r="G27" s="5">
        <f t="shared" si="8"/>
        <v>0.2133844970334808</v>
      </c>
      <c r="K27" s="1" t="s">
        <v>12</v>
      </c>
      <c r="L27">
        <f>16-L26-1</f>
        <v>12</v>
      </c>
    </row>
    <row r="28" spans="1:7" ht="13.5" thickBot="1">
      <c r="A28">
        <v>20</v>
      </c>
      <c r="B28" s="2">
        <v>1</v>
      </c>
      <c r="C28" s="8">
        <f t="shared" si="0"/>
        <v>8.852114523356382E-15</v>
      </c>
      <c r="D28" s="8">
        <f t="shared" si="5"/>
        <v>0.0007134408275192956</v>
      </c>
      <c r="E28" s="8">
        <f t="shared" si="6"/>
        <v>0.0002134003709552246</v>
      </c>
      <c r="F28" s="6">
        <f t="shared" si="7"/>
        <v>-8.452340480788738</v>
      </c>
      <c r="G28" s="5">
        <f t="shared" si="8"/>
        <v>0.09731056915558242</v>
      </c>
    </row>
    <row r="29" spans="2:12" ht="12.75">
      <c r="B29">
        <f>SUM(B8:B28)</f>
        <v>456</v>
      </c>
      <c r="K29" t="s">
        <v>13</v>
      </c>
      <c r="L29" s="7">
        <f>CHIDIST(L24,L27)</f>
        <v>1.006616924558627E-23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96" verticalDpi="96" orientation="landscape" r:id="rId1"/>
  <headerFooter alignWithMargins="0">
    <oddHeader>&amp;CProblem 4 --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140625" defaultRowHeight="12.75"/>
  <cols>
    <col min="10" max="10" width="9.140625" style="9" customWidth="1"/>
  </cols>
  <sheetData>
    <row r="1" spans="1:2" ht="12.75">
      <c r="A1" t="s">
        <v>18</v>
      </c>
      <c r="B1" s="7">
        <v>3.483317360316029</v>
      </c>
    </row>
    <row r="2" spans="1:2" ht="12.75">
      <c r="A2" t="s">
        <v>19</v>
      </c>
      <c r="B2" s="7">
        <v>11.21580564782191</v>
      </c>
    </row>
    <row r="3" spans="1:2" ht="12.75">
      <c r="A3" t="s">
        <v>23</v>
      </c>
      <c r="B3" s="7">
        <v>0.2905425045297097</v>
      </c>
    </row>
    <row r="4" spans="1:3" ht="12.75">
      <c r="A4" t="s">
        <v>24</v>
      </c>
      <c r="B4" s="7">
        <v>0.6744272370661364</v>
      </c>
      <c r="C4">
        <f>EXP(B4)</f>
        <v>1.9629083727765826</v>
      </c>
    </row>
    <row r="5" spans="1:3" ht="12.75">
      <c r="A5" t="s">
        <v>25</v>
      </c>
      <c r="B5" s="7">
        <v>-0.43042396359355906</v>
      </c>
      <c r="C5">
        <f>EXP(B5)</f>
        <v>0.6502333610045341</v>
      </c>
    </row>
    <row r="6" spans="1:3" ht="12.75">
      <c r="A6" t="s">
        <v>26</v>
      </c>
      <c r="B6" s="16">
        <v>0</v>
      </c>
      <c r="C6">
        <f>EXP(B6)</f>
        <v>1</v>
      </c>
    </row>
    <row r="7" spans="1:2" ht="12.75">
      <c r="A7" t="s">
        <v>7</v>
      </c>
      <c r="B7" s="6">
        <f>SUM(G11:G31)</f>
        <v>-1132.0429842562573</v>
      </c>
    </row>
    <row r="8" spans="1:2" ht="12.75">
      <c r="A8" t="s">
        <v>22</v>
      </c>
      <c r="B8" s="6">
        <f>-2*B7+M29*LN(B32)</f>
        <v>2294.6984325600865</v>
      </c>
    </row>
    <row r="9" spans="3:5" ht="12.75">
      <c r="C9" s="8">
        <f>C4/SUM(C4:C6)</f>
        <v>0.5432691317986075</v>
      </c>
      <c r="D9" s="8">
        <f>C5/SUM(C4:C6)</f>
        <v>0.1799634248845454</v>
      </c>
      <c r="E9" s="8">
        <f>C6/SUM(C4:C6)</f>
        <v>0.27676744331684716</v>
      </c>
    </row>
    <row r="10" spans="1:13" ht="13.5" thickBot="1">
      <c r="A10" s="3" t="s">
        <v>2</v>
      </c>
      <c r="B10" s="3" t="s">
        <v>0</v>
      </c>
      <c r="C10" s="3" t="s">
        <v>20</v>
      </c>
      <c r="D10" s="3" t="s">
        <v>21</v>
      </c>
      <c r="E10" s="3" t="s">
        <v>27</v>
      </c>
      <c r="F10" s="3" t="s">
        <v>6</v>
      </c>
      <c r="G10" s="3" t="s">
        <v>7</v>
      </c>
      <c r="H10" s="3" t="s">
        <v>8</v>
      </c>
      <c r="J10" s="12" t="s">
        <v>2</v>
      </c>
      <c r="K10" s="13" t="s">
        <v>0</v>
      </c>
      <c r="L10" s="13" t="s">
        <v>8</v>
      </c>
      <c r="M10" s="13" t="s">
        <v>9</v>
      </c>
    </row>
    <row r="11" spans="1:13" ht="12.75">
      <c r="A11">
        <v>0</v>
      </c>
      <c r="B11">
        <v>102</v>
      </c>
      <c r="C11" s="8">
        <f aca="true" t="shared" si="0" ref="C11:C31">POISSON(A11,B$1,FALSE)</f>
        <v>0.030705381078580868</v>
      </c>
      <c r="D11" s="8">
        <f aca="true" t="shared" si="1" ref="D11:D31">POISSON(A11,B$2,FALSE)</f>
        <v>1.3459765608601897E-05</v>
      </c>
      <c r="E11" s="8">
        <f>POISSON(A11,B$3,FALSE)</f>
        <v>0.7478577412949889</v>
      </c>
      <c r="F11" s="8">
        <f>SUMPRODUCT(C$9:E$9,C11:E11)</f>
        <v>0.22366638300854927</v>
      </c>
      <c r="G11" s="6">
        <f aca="true" t="shared" si="2" ref="G11:G31">B11*LN(F11)</f>
        <v>-152.75516928754294</v>
      </c>
      <c r="H11" s="5">
        <f aca="true" t="shared" si="3" ref="H11:H31">B$32*F11</f>
        <v>101.99187065189847</v>
      </c>
      <c r="J11" s="9">
        <f aca="true" t="shared" si="4" ref="J11:J25">A11</f>
        <v>0</v>
      </c>
      <c r="K11">
        <f aca="true" t="shared" si="5" ref="K11:K25">B11</f>
        <v>102</v>
      </c>
      <c r="L11" s="5">
        <f aca="true" t="shared" si="6" ref="L11:L25">H11</f>
        <v>101.99187065189847</v>
      </c>
      <c r="M11" s="6">
        <f aca="true" t="shared" si="7" ref="M11:M26">(K11-L11)^2/L11</f>
        <v>6.479565492181573E-07</v>
      </c>
    </row>
    <row r="12" spans="1:13" ht="12.75">
      <c r="A12">
        <v>1</v>
      </c>
      <c r="B12">
        <v>54</v>
      </c>
      <c r="C12" s="8">
        <f t="shared" si="0"/>
        <v>0.10695658696614005</v>
      </c>
      <c r="D12" s="8">
        <f t="shared" si="1"/>
        <v>0.00015096211513131625</v>
      </c>
      <c r="E12" s="8">
        <f aca="true" t="shared" si="8" ref="E12:E31">POISSON(A12,B$3,FALSE)</f>
        <v>0.21728446118777778</v>
      </c>
      <c r="F12" s="8">
        <f aca="true" t="shared" si="9" ref="F12:F31">SUMPRODUCT(C$9:E$9,C12:E12)</f>
        <v>0.11827064459592396</v>
      </c>
      <c r="G12" s="6">
        <f t="shared" si="2"/>
        <v>-115.27810285648249</v>
      </c>
      <c r="H12" s="5">
        <f t="shared" si="3"/>
        <v>53.931413935741325</v>
      </c>
      <c r="J12" s="9">
        <f t="shared" si="4"/>
        <v>1</v>
      </c>
      <c r="K12">
        <f t="shared" si="5"/>
        <v>54</v>
      </c>
      <c r="L12" s="5">
        <f t="shared" si="6"/>
        <v>53.931413935741325</v>
      </c>
      <c r="M12" s="6">
        <f t="shared" si="7"/>
        <v>8.722278663229314E-05</v>
      </c>
    </row>
    <row r="13" spans="1:13" ht="12.75">
      <c r="A13">
        <v>2</v>
      </c>
      <c r="B13">
        <v>49</v>
      </c>
      <c r="C13" s="8">
        <f t="shared" si="0"/>
        <v>0.18628186808965336</v>
      </c>
      <c r="D13" s="8">
        <f t="shared" si="1"/>
        <v>0.0008465808717484787</v>
      </c>
      <c r="E13" s="8">
        <f t="shared" si="8"/>
        <v>0.031565185774442735</v>
      </c>
      <c r="F13" s="8">
        <f t="shared" si="9"/>
        <v>0.11008975810462412</v>
      </c>
      <c r="G13" s="6">
        <f t="shared" si="2"/>
        <v>-108.11650389451462</v>
      </c>
      <c r="H13" s="5">
        <f t="shared" si="3"/>
        <v>50.2009296957086</v>
      </c>
      <c r="J13" s="9">
        <f t="shared" si="4"/>
        <v>2</v>
      </c>
      <c r="K13">
        <f t="shared" si="5"/>
        <v>49</v>
      </c>
      <c r="L13" s="5">
        <f t="shared" si="6"/>
        <v>50.2009296957086</v>
      </c>
      <c r="M13" s="6">
        <f t="shared" si="7"/>
        <v>0.02872919172566727</v>
      </c>
    </row>
    <row r="14" spans="1:13" ht="12.75">
      <c r="A14">
        <v>3</v>
      </c>
      <c r="B14">
        <v>62</v>
      </c>
      <c r="C14" s="8">
        <f t="shared" si="0"/>
        <v>0.21629295500959667</v>
      </c>
      <c r="D14" s="8">
        <f t="shared" si="1"/>
        <v>0.0031650288408981947</v>
      </c>
      <c r="E14" s="8">
        <f t="shared" si="8"/>
        <v>0.003057009376950719</v>
      </c>
      <c r="F14" s="8">
        <f t="shared" si="9"/>
        <v>0.11892095598173955</v>
      </c>
      <c r="G14" s="6">
        <f t="shared" si="2"/>
        <v>-132.01636700525717</v>
      </c>
      <c r="H14" s="5">
        <f t="shared" si="3"/>
        <v>54.227955927673236</v>
      </c>
      <c r="J14" s="9">
        <f t="shared" si="4"/>
        <v>3</v>
      </c>
      <c r="K14">
        <f t="shared" si="5"/>
        <v>62</v>
      </c>
      <c r="L14" s="5">
        <f t="shared" si="6"/>
        <v>54.227955927673236</v>
      </c>
      <c r="M14" s="6">
        <f t="shared" si="7"/>
        <v>1.1139027468185336</v>
      </c>
    </row>
    <row r="15" spans="1:13" ht="12.75">
      <c r="A15">
        <v>4</v>
      </c>
      <c r="B15">
        <v>44</v>
      </c>
      <c r="C15" s="8">
        <f t="shared" si="0"/>
        <v>0.18835425127474548</v>
      </c>
      <c r="D15" s="8">
        <f t="shared" si="1"/>
        <v>0.008874587087316298</v>
      </c>
      <c r="E15" s="8">
        <f t="shared" si="8"/>
        <v>0.00022204779018751734</v>
      </c>
      <c r="F15" s="8">
        <f t="shared" si="9"/>
        <v>0.10398560724646169</v>
      </c>
      <c r="G15" s="6">
        <f t="shared" si="2"/>
        <v>-99.59412237626486</v>
      </c>
      <c r="H15" s="5">
        <f t="shared" si="3"/>
        <v>47.417436904386534</v>
      </c>
      <c r="J15" s="9">
        <f t="shared" si="4"/>
        <v>4</v>
      </c>
      <c r="K15">
        <f t="shared" si="5"/>
        <v>44</v>
      </c>
      <c r="L15" s="5">
        <f t="shared" si="6"/>
        <v>47.417436904386534</v>
      </c>
      <c r="M15" s="6">
        <f t="shared" si="7"/>
        <v>0.2462991624581593</v>
      </c>
    </row>
    <row r="16" spans="1:13" ht="12.75">
      <c r="A16">
        <v>5</v>
      </c>
      <c r="B16">
        <v>25</v>
      </c>
      <c r="C16" s="8">
        <f t="shared" si="0"/>
        <v>0.1312195266709297</v>
      </c>
      <c r="D16" s="8">
        <f t="shared" si="1"/>
        <v>0.019907128795201918</v>
      </c>
      <c r="E16" s="8">
        <f t="shared" si="8"/>
        <v>1.2902864217273766E-05</v>
      </c>
      <c r="F16" s="8">
        <f t="shared" si="9"/>
        <v>0.07487364449988336</v>
      </c>
      <c r="G16" s="6">
        <f t="shared" si="2"/>
        <v>-64.79883315544488</v>
      </c>
      <c r="H16" s="5">
        <f t="shared" si="3"/>
        <v>34.14238189194681</v>
      </c>
      <c r="J16" s="9">
        <f t="shared" si="4"/>
        <v>5</v>
      </c>
      <c r="K16">
        <f t="shared" si="5"/>
        <v>25</v>
      </c>
      <c r="L16" s="5">
        <f t="shared" si="6"/>
        <v>34.14238189194681</v>
      </c>
      <c r="M16" s="6">
        <f t="shared" si="7"/>
        <v>2.4480760282841247</v>
      </c>
    </row>
    <row r="17" spans="1:13" ht="12.75">
      <c r="A17">
        <v>6</v>
      </c>
      <c r="B17">
        <v>26</v>
      </c>
      <c r="C17" s="8">
        <f t="shared" si="0"/>
        <v>0.07617987587755025</v>
      </c>
      <c r="D17" s="8">
        <f t="shared" si="1"/>
        <v>0.03721241459552393</v>
      </c>
      <c r="E17" s="8">
        <f t="shared" si="8"/>
        <v>6.248050808822484E-07</v>
      </c>
      <c r="F17" s="8">
        <f t="shared" si="9"/>
        <v>0.04808322153306134</v>
      </c>
      <c r="G17" s="6">
        <f t="shared" si="2"/>
        <v>-78.90537167240988</v>
      </c>
      <c r="H17" s="5">
        <f t="shared" si="3"/>
        <v>21.925949019075972</v>
      </c>
      <c r="J17" s="9">
        <f t="shared" si="4"/>
        <v>6</v>
      </c>
      <c r="K17">
        <f t="shared" si="5"/>
        <v>26</v>
      </c>
      <c r="L17" s="5">
        <f t="shared" si="6"/>
        <v>21.925949019075972</v>
      </c>
      <c r="M17" s="6">
        <f t="shared" si="7"/>
        <v>0.7569976278211524</v>
      </c>
    </row>
    <row r="18" spans="1:13" ht="12.75">
      <c r="A18">
        <v>7</v>
      </c>
      <c r="B18">
        <v>15</v>
      </c>
      <c r="C18" s="8">
        <f t="shared" si="0"/>
        <v>0.03790838345014155</v>
      </c>
      <c r="D18" s="8">
        <f t="shared" si="1"/>
        <v>0.059623887112795336</v>
      </c>
      <c r="E18" s="8">
        <f t="shared" si="8"/>
        <v>2.5933204720345174E-08</v>
      </c>
      <c r="F18" s="8">
        <f t="shared" si="9"/>
        <v>0.03132458067206203</v>
      </c>
      <c r="G18" s="6">
        <f t="shared" si="2"/>
        <v>-51.95028246984508</v>
      </c>
      <c r="H18" s="5">
        <f t="shared" si="3"/>
        <v>14.284008786460285</v>
      </c>
      <c r="J18" s="9">
        <f t="shared" si="4"/>
        <v>7</v>
      </c>
      <c r="K18">
        <f t="shared" si="5"/>
        <v>15</v>
      </c>
      <c r="L18" s="5">
        <f t="shared" si="6"/>
        <v>14.284008786460285</v>
      </c>
      <c r="M18" s="6">
        <f t="shared" si="7"/>
        <v>0.03588932389568428</v>
      </c>
    </row>
    <row r="19" spans="1:13" ht="12.75">
      <c r="A19">
        <v>8</v>
      </c>
      <c r="B19">
        <v>15</v>
      </c>
      <c r="C19" s="8">
        <f t="shared" si="0"/>
        <v>0.016505866271674375</v>
      </c>
      <c r="D19" s="8">
        <f t="shared" si="1"/>
        <v>0.08359124122809829</v>
      </c>
      <c r="E19" s="8">
        <f t="shared" si="8"/>
        <v>9.418372812413477E-10</v>
      </c>
      <c r="F19" s="8">
        <f t="shared" si="9"/>
        <v>0.02401049396142513</v>
      </c>
      <c r="G19" s="6">
        <f t="shared" si="2"/>
        <v>-55.9389644371005</v>
      </c>
      <c r="H19" s="5">
        <f t="shared" si="3"/>
        <v>10.94878524640986</v>
      </c>
      <c r="J19" s="9">
        <f t="shared" si="4"/>
        <v>8</v>
      </c>
      <c r="K19">
        <f t="shared" si="5"/>
        <v>15</v>
      </c>
      <c r="L19" s="5">
        <f t="shared" si="6"/>
        <v>10.94878524640986</v>
      </c>
      <c r="M19" s="6">
        <f t="shared" si="7"/>
        <v>1.4990102198860893</v>
      </c>
    </row>
    <row r="20" spans="1:13" ht="12.75">
      <c r="A20" s="1">
        <v>9</v>
      </c>
      <c r="B20">
        <v>10</v>
      </c>
      <c r="C20" s="8">
        <f t="shared" si="0"/>
        <v>0.006388352281242024</v>
      </c>
      <c r="D20" s="8">
        <f t="shared" si="1"/>
        <v>0.1041714572749499</v>
      </c>
      <c r="E20" s="8">
        <f t="shared" si="8"/>
        <v>3.040486250570154E-11</v>
      </c>
      <c r="F20" s="8">
        <f t="shared" si="9"/>
        <v>0.02221764683228316</v>
      </c>
      <c r="G20" s="6">
        <f t="shared" si="2"/>
        <v>-38.06868403516358</v>
      </c>
      <c r="H20" s="5">
        <f t="shared" si="3"/>
        <v>10.13124695552112</v>
      </c>
      <c r="J20" s="9">
        <f t="shared" si="4"/>
        <v>9</v>
      </c>
      <c r="K20">
        <f t="shared" si="5"/>
        <v>10</v>
      </c>
      <c r="L20" s="5">
        <f t="shared" si="6"/>
        <v>10.13124695552112</v>
      </c>
      <c r="M20" s="6">
        <f t="shared" si="7"/>
        <v>0.001700260926338957</v>
      </c>
    </row>
    <row r="21" spans="1:13" ht="12.75">
      <c r="A21">
        <v>10</v>
      </c>
      <c r="B21">
        <v>10</v>
      </c>
      <c r="C21" s="8">
        <f t="shared" si="0"/>
        <v>0.0022252658405064827</v>
      </c>
      <c r="D21" s="8">
        <f t="shared" si="1"/>
        <v>0.11683668188462228</v>
      </c>
      <c r="E21" s="8">
        <f t="shared" si="8"/>
        <v>8.833904902287994E-13</v>
      </c>
      <c r="F21" s="8">
        <f t="shared" si="9"/>
        <v>0.022235247665540296</v>
      </c>
      <c r="G21" s="6">
        <f t="shared" si="2"/>
        <v>-38.06076516536861</v>
      </c>
      <c r="H21" s="5">
        <f t="shared" si="3"/>
        <v>10.139272935486375</v>
      </c>
      <c r="J21" s="9">
        <f t="shared" si="4"/>
        <v>10</v>
      </c>
      <c r="K21">
        <f t="shared" si="5"/>
        <v>10</v>
      </c>
      <c r="L21" s="5">
        <f t="shared" si="6"/>
        <v>10.139272935486375</v>
      </c>
      <c r="M21" s="6">
        <f t="shared" si="7"/>
        <v>0.0019130514271003217</v>
      </c>
    </row>
    <row r="22" spans="1:13" ht="12.75">
      <c r="A22" s="1">
        <v>11</v>
      </c>
      <c r="B22">
        <v>10</v>
      </c>
      <c r="C22" s="8">
        <f t="shared" si="0"/>
        <v>0.0007046642848685876</v>
      </c>
      <c r="D22" s="8">
        <f t="shared" si="1"/>
        <v>0.11912886514130132</v>
      </c>
      <c r="E22" s="8">
        <f t="shared" si="8"/>
        <v>2.333295322807301E-14</v>
      </c>
      <c r="F22" s="8">
        <f t="shared" si="9"/>
        <v>0.02182166092769422</v>
      </c>
      <c r="G22" s="6">
        <f t="shared" si="2"/>
        <v>-38.24852181964796</v>
      </c>
      <c r="H22" s="5">
        <f t="shared" si="3"/>
        <v>9.950677383028564</v>
      </c>
      <c r="J22" s="9">
        <f t="shared" si="4"/>
        <v>11</v>
      </c>
      <c r="K22">
        <f t="shared" si="5"/>
        <v>10</v>
      </c>
      <c r="L22" s="5">
        <f t="shared" si="6"/>
        <v>9.950677383028564</v>
      </c>
      <c r="M22" s="6">
        <f t="shared" si="7"/>
        <v>0.0002444778833911456</v>
      </c>
    </row>
    <row r="23" spans="1:13" ht="12.75">
      <c r="A23">
        <v>12</v>
      </c>
      <c r="B23">
        <v>10</v>
      </c>
      <c r="C23" s="8">
        <f t="shared" si="0"/>
        <v>0.0002045474447231194</v>
      </c>
      <c r="D23" s="8">
        <f t="shared" si="1"/>
        <v>0.11134384987253522</v>
      </c>
      <c r="E23" s="8">
        <f t="shared" si="8"/>
        <v>5.6493455574657585E-16</v>
      </c>
      <c r="F23" s="8">
        <f t="shared" si="9"/>
        <v>0.0201489448755986</v>
      </c>
      <c r="G23" s="6">
        <f t="shared" si="2"/>
        <v>-39.046033554543264</v>
      </c>
      <c r="H23" s="5">
        <f t="shared" si="3"/>
        <v>9.18791886327296</v>
      </c>
      <c r="J23" s="9">
        <f t="shared" si="4"/>
        <v>12</v>
      </c>
      <c r="K23">
        <f t="shared" si="5"/>
        <v>10</v>
      </c>
      <c r="L23" s="5">
        <f t="shared" si="6"/>
        <v>9.18791886327296</v>
      </c>
      <c r="M23" s="6">
        <f t="shared" si="7"/>
        <v>0.07177640360582803</v>
      </c>
    </row>
    <row r="24" spans="1:13" ht="12.75">
      <c r="A24" s="1">
        <v>13</v>
      </c>
      <c r="B24">
        <v>3</v>
      </c>
      <c r="C24" s="8">
        <f t="shared" si="0"/>
        <v>5.4807974247101984E-05</v>
      </c>
      <c r="D24" s="8">
        <f t="shared" si="1"/>
        <v>0.09606238309620126</v>
      </c>
      <c r="E24" s="8">
        <f t="shared" si="8"/>
        <v>1.2625961593999142E-17</v>
      </c>
      <c r="F24" s="8">
        <f t="shared" si="9"/>
        <v>0.017317490945148502</v>
      </c>
      <c r="G24" s="6">
        <f t="shared" si="2"/>
        <v>-12.168114752821662</v>
      </c>
      <c r="H24" s="5">
        <f t="shared" si="3"/>
        <v>7.896775870987717</v>
      </c>
      <c r="J24" s="9">
        <f t="shared" si="4"/>
        <v>13</v>
      </c>
      <c r="K24">
        <f t="shared" si="5"/>
        <v>3</v>
      </c>
      <c r="L24" s="5">
        <f t="shared" si="6"/>
        <v>7.896775870987717</v>
      </c>
      <c r="M24" s="6">
        <f t="shared" si="7"/>
        <v>3.0364815112434402</v>
      </c>
    </row>
    <row r="25" spans="1:13" ht="12.75">
      <c r="A25">
        <v>14</v>
      </c>
      <c r="B25">
        <v>3</v>
      </c>
      <c r="C25" s="8">
        <f t="shared" si="0"/>
        <v>1.3636683441334546E-05</v>
      </c>
      <c r="D25" s="8">
        <f t="shared" si="1"/>
        <v>0.07695835849097163</v>
      </c>
      <c r="E25" s="8">
        <f t="shared" si="8"/>
        <v>2.6202703597260274E-19</v>
      </c>
      <c r="F25" s="8">
        <f t="shared" si="9"/>
        <v>0.013857098156701674</v>
      </c>
      <c r="G25" s="6">
        <f t="shared" si="2"/>
        <v>-12.836873026032912</v>
      </c>
      <c r="H25" s="5">
        <f t="shared" si="3"/>
        <v>6.318836759455963</v>
      </c>
      <c r="J25" s="9">
        <f t="shared" si="4"/>
        <v>14</v>
      </c>
      <c r="K25">
        <f t="shared" si="5"/>
        <v>3</v>
      </c>
      <c r="L25" s="5">
        <f t="shared" si="6"/>
        <v>6.318836759455963</v>
      </c>
      <c r="M25" s="6">
        <f t="shared" si="7"/>
        <v>1.7431495471746443</v>
      </c>
    </row>
    <row r="26" spans="1:13" ht="13.5" thickBot="1">
      <c r="A26" s="1">
        <v>15</v>
      </c>
      <c r="B26">
        <v>5</v>
      </c>
      <c r="C26" s="8">
        <f t="shared" si="0"/>
        <v>3.1667264112223198E-06</v>
      </c>
      <c r="D26" s="8">
        <f t="shared" si="1"/>
        <v>0.0575433327873429</v>
      </c>
      <c r="E26" s="8">
        <f t="shared" si="8"/>
        <v>5.075332752398425E-21</v>
      </c>
      <c r="F26" s="8">
        <f t="shared" si="9"/>
        <v>0.01035741563238945</v>
      </c>
      <c r="G26" s="6">
        <f t="shared" si="2"/>
        <v>-22.850262648016354</v>
      </c>
      <c r="H26" s="5">
        <f t="shared" si="3"/>
        <v>4.722981528369589</v>
      </c>
      <c r="J26" s="9" t="s">
        <v>10</v>
      </c>
      <c r="K26">
        <f>SUM(B26:B31)</f>
        <v>18</v>
      </c>
      <c r="L26" s="5">
        <f>SUM(H26:H31)</f>
        <v>12.831878124875695</v>
      </c>
      <c r="M26" s="10">
        <f t="shared" si="7"/>
        <v>2.0814944980158234</v>
      </c>
    </row>
    <row r="27" spans="1:13" ht="12.75">
      <c r="A27">
        <v>16</v>
      </c>
      <c r="B27">
        <v>5</v>
      </c>
      <c r="C27" s="8">
        <f t="shared" si="0"/>
        <v>6.894195677238745E-07</v>
      </c>
      <c r="D27" s="8">
        <f t="shared" si="1"/>
        <v>0.04033717730442354</v>
      </c>
      <c r="E27" s="8">
        <f t="shared" si="8"/>
        <v>9.216249307521902E-23</v>
      </c>
      <c r="F27" s="8">
        <f t="shared" si="9"/>
        <v>0.007259591118249217</v>
      </c>
      <c r="G27" s="6">
        <f t="shared" si="2"/>
        <v>-24.627158857659175</v>
      </c>
      <c r="H27" s="5">
        <f t="shared" si="3"/>
        <v>3.310373549921643</v>
      </c>
      <c r="M27" s="11">
        <f>SUM(M11:M26)</f>
        <v>13.065751921909158</v>
      </c>
    </row>
    <row r="28" spans="1:8" ht="12.75">
      <c r="A28" s="1">
        <v>17</v>
      </c>
      <c r="B28">
        <v>4</v>
      </c>
      <c r="C28" s="8">
        <f t="shared" si="0"/>
        <v>1.412627734584792E-07</v>
      </c>
      <c r="D28" s="8">
        <f t="shared" si="1"/>
        <v>0.02661258476636162</v>
      </c>
      <c r="E28" s="8">
        <f t="shared" si="8"/>
        <v>1.5751247977515398E-24</v>
      </c>
      <c r="F28" s="8">
        <f t="shared" si="9"/>
        <v>0.004789368643289009</v>
      </c>
      <c r="G28" s="6">
        <f t="shared" si="2"/>
        <v>-21.36542673397282</v>
      </c>
      <c r="H28" s="5">
        <f t="shared" si="3"/>
        <v>2.1839521013397882</v>
      </c>
    </row>
    <row r="29" spans="1:13" ht="12.75">
      <c r="A29">
        <v>18</v>
      </c>
      <c r="B29">
        <v>1</v>
      </c>
      <c r="C29" s="8">
        <f t="shared" si="0"/>
        <v>2.7336837286350634E-08</v>
      </c>
      <c r="D29" s="8">
        <f t="shared" si="1"/>
        <v>0.016582309918094344</v>
      </c>
      <c r="E29" s="8">
        <f t="shared" si="8"/>
        <v>2.5424483538088054E-26</v>
      </c>
      <c r="F29" s="8">
        <f t="shared" si="9"/>
        <v>0.002984224136617082</v>
      </c>
      <c r="G29" s="6">
        <f t="shared" si="2"/>
        <v>-5.814415486654116</v>
      </c>
      <c r="H29" s="5">
        <f t="shared" si="3"/>
        <v>1.3608062062973894</v>
      </c>
      <c r="L29" s="1" t="s">
        <v>11</v>
      </c>
      <c r="M29">
        <v>5</v>
      </c>
    </row>
    <row r="30" spans="1:13" ht="12.75">
      <c r="A30" s="1">
        <v>19</v>
      </c>
      <c r="B30">
        <v>2</v>
      </c>
      <c r="C30" s="8">
        <f t="shared" si="0"/>
        <v>5.011730520825232E-09</v>
      </c>
      <c r="D30" s="8">
        <f t="shared" si="1"/>
        <v>0.00978862974912084</v>
      </c>
      <c r="E30" s="8">
        <f t="shared" si="8"/>
        <v>3.8878384860686745E-28</v>
      </c>
      <c r="F30" s="8">
        <f t="shared" si="9"/>
        <v>0.0017615980572970235</v>
      </c>
      <c r="G30" s="6">
        <f t="shared" si="2"/>
        <v>-12.68306778960485</v>
      </c>
      <c r="H30" s="5">
        <f t="shared" si="3"/>
        <v>0.8032887141274427</v>
      </c>
      <c r="L30" s="1" t="s">
        <v>12</v>
      </c>
      <c r="M30">
        <f>16-M29-1</f>
        <v>10</v>
      </c>
    </row>
    <row r="31" spans="1:8" ht="13.5" thickBot="1">
      <c r="A31">
        <v>20</v>
      </c>
      <c r="B31" s="2">
        <v>1</v>
      </c>
      <c r="C31" s="8">
        <f t="shared" si="0"/>
        <v>8.728723964208121E-10</v>
      </c>
      <c r="D31" s="8">
        <f t="shared" si="1"/>
        <v>0.005489368441231357</v>
      </c>
      <c r="E31" s="8">
        <f t="shared" si="8"/>
        <v>5.647911654746941E-30</v>
      </c>
      <c r="F31" s="8">
        <f t="shared" si="9"/>
        <v>0.0009878860193417622</v>
      </c>
      <c r="G31" s="6">
        <f t="shared" si="2"/>
        <v>-6.919943231910167</v>
      </c>
      <c r="H31" s="5">
        <f t="shared" si="3"/>
        <v>0.45047602481984356</v>
      </c>
    </row>
    <row r="32" spans="2:13" ht="12.75">
      <c r="B32">
        <f>SUM(B11:B31)</f>
        <v>456</v>
      </c>
      <c r="L32" t="s">
        <v>13</v>
      </c>
      <c r="M32" s="7">
        <f>CHIDIST(M27,M30)</f>
        <v>0.22001876112406257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96" verticalDpi="96" orientation="landscape" r:id="rId1"/>
  <headerFooter alignWithMargins="0">
    <oddHeader>&amp;CProblem 4 --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1" sqref="A1"/>
    </sheetView>
  </sheetViews>
  <sheetFormatPr defaultColWidth="9.140625" defaultRowHeight="12.75"/>
  <cols>
    <col min="11" max="11" width="9.140625" style="9" customWidth="1"/>
  </cols>
  <sheetData>
    <row r="1" spans="1:2" ht="12.75">
      <c r="A1" t="s">
        <v>18</v>
      </c>
      <c r="B1" s="7">
        <v>3.001935939966471</v>
      </c>
    </row>
    <row r="2" spans="1:2" ht="12.75">
      <c r="A2" t="s">
        <v>19</v>
      </c>
      <c r="B2" s="7">
        <v>0.20473157884528634</v>
      </c>
    </row>
    <row r="3" spans="1:2" ht="12.75">
      <c r="A3" t="s">
        <v>23</v>
      </c>
      <c r="B3" s="7">
        <v>7.418151891277888</v>
      </c>
    </row>
    <row r="4" spans="1:2" ht="12.75">
      <c r="A4" t="s">
        <v>28</v>
      </c>
      <c r="B4" s="7">
        <v>12.872552633810527</v>
      </c>
    </row>
    <row r="5" spans="1:3" ht="12.75">
      <c r="A5" t="s">
        <v>24</v>
      </c>
      <c r="B5" s="7">
        <v>1.5980640528555652</v>
      </c>
      <c r="C5">
        <f>EXP(B5)</f>
        <v>4.943452891143756</v>
      </c>
    </row>
    <row r="6" spans="1:3" ht="12.75">
      <c r="A6" t="s">
        <v>25</v>
      </c>
      <c r="B6" s="7">
        <v>0.8760063453980262</v>
      </c>
      <c r="C6">
        <f>EXP(B6)</f>
        <v>2.4012906061949546</v>
      </c>
    </row>
    <row r="7" spans="1:3" ht="12.75">
      <c r="A7" t="s">
        <v>26</v>
      </c>
      <c r="B7" s="7">
        <v>0.3979045245110432</v>
      </c>
      <c r="C7">
        <f>EXP(B7)</f>
        <v>1.488701888581156</v>
      </c>
    </row>
    <row r="8" spans="1:3" ht="12.75">
      <c r="A8" t="s">
        <v>29</v>
      </c>
      <c r="B8" s="16">
        <v>0</v>
      </c>
      <c r="C8">
        <f>EXP(B8)</f>
        <v>1</v>
      </c>
    </row>
    <row r="9" spans="1:2" ht="12.75">
      <c r="A9" t="s">
        <v>7</v>
      </c>
      <c r="B9" s="6">
        <f>SUM(H13:H33)</f>
        <v>-1130.0705910471775</v>
      </c>
    </row>
    <row r="10" spans="1:5" ht="12.75">
      <c r="A10" t="s">
        <v>22</v>
      </c>
      <c r="B10" s="6">
        <f>-2*B9+N31*LN(B34)</f>
        <v>2302.9986317609555</v>
      </c>
      <c r="E10" s="8"/>
    </row>
    <row r="11" spans="3:6" ht="12.75">
      <c r="C11" s="8">
        <f>C5/SUM(C5:C8)</f>
        <v>0.502718294263585</v>
      </c>
      <c r="D11" s="8">
        <f>C6/SUM(C5:C8)</f>
        <v>0.24419626203784797</v>
      </c>
      <c r="E11" s="8">
        <f>C7/SUM(C5:C8)</f>
        <v>0.15139168726281546</v>
      </c>
      <c r="F11" s="8">
        <f>C8/SUM(C5:C8)</f>
        <v>0.10169375643575157</v>
      </c>
    </row>
    <row r="12" spans="1:14" ht="13.5" thickBot="1">
      <c r="A12" s="3" t="s">
        <v>2</v>
      </c>
      <c r="B12" s="3" t="s">
        <v>0</v>
      </c>
      <c r="C12" s="3" t="s">
        <v>20</v>
      </c>
      <c r="D12" s="3" t="s">
        <v>21</v>
      </c>
      <c r="E12" s="3" t="s">
        <v>27</v>
      </c>
      <c r="F12" s="3" t="s">
        <v>30</v>
      </c>
      <c r="G12" s="3" t="s">
        <v>6</v>
      </c>
      <c r="H12" s="3" t="s">
        <v>7</v>
      </c>
      <c r="I12" s="3" t="s">
        <v>8</v>
      </c>
      <c r="K12" s="12" t="s">
        <v>2</v>
      </c>
      <c r="L12" s="13" t="s">
        <v>0</v>
      </c>
      <c r="M12" s="13" t="s">
        <v>8</v>
      </c>
      <c r="N12" s="13" t="s">
        <v>9</v>
      </c>
    </row>
    <row r="13" spans="1:14" ht="12.75">
      <c r="A13">
        <v>0</v>
      </c>
      <c r="B13">
        <v>102</v>
      </c>
      <c r="C13" s="8">
        <f aca="true" t="shared" si="0" ref="C13:C33">POISSON(A13,B$1,FALSE)</f>
        <v>0.04969077682978963</v>
      </c>
      <c r="D13" s="8">
        <f aca="true" t="shared" si="1" ref="D13:D33">POISSON(A13,B$2,FALSE)</f>
        <v>0.8148660143350316</v>
      </c>
      <c r="E13" s="8">
        <f>POISSON(A13,B$3,FALSE)</f>
        <v>0.0006002574621052932</v>
      </c>
      <c r="F13" s="8">
        <f>POISSON(A13,B$4,FALSE)</f>
        <v>2.56756485929213E-06</v>
      </c>
      <c r="G13" s="8">
        <f aca="true" t="shared" si="2" ref="G13:G33">SUMPRODUCT(C$11:F$11,C13:F13)</f>
        <v>0.22405883242609412</v>
      </c>
      <c r="H13" s="6">
        <f aca="true" t="shared" si="3" ref="H13:H33">B13*LN(G13)</f>
        <v>-152.5763549189902</v>
      </c>
      <c r="I13" s="5">
        <f aca="true" t="shared" si="4" ref="I13:I33">B$34*G13</f>
        <v>102.17082758629891</v>
      </c>
      <c r="K13" s="9">
        <f aca="true" t="shared" si="5" ref="K13:K27">A13</f>
        <v>0</v>
      </c>
      <c r="L13">
        <f aca="true" t="shared" si="6" ref="L13:L27">B13</f>
        <v>102</v>
      </c>
      <c r="M13" s="5">
        <f aca="true" t="shared" si="7" ref="M13:M27">I13</f>
        <v>102.17082758629891</v>
      </c>
      <c r="N13" s="6">
        <f aca="true" t="shared" si="8" ref="N13:N28">(L13-M13)^2/M13</f>
        <v>0.0002856203177571769</v>
      </c>
    </row>
    <row r="14" spans="1:14" ht="12.75">
      <c r="A14">
        <v>1</v>
      </c>
      <c r="B14">
        <v>54</v>
      </c>
      <c r="C14" s="8">
        <f t="shared" si="0"/>
        <v>0.14916852885019868</v>
      </c>
      <c r="D14" s="8">
        <f t="shared" si="1"/>
        <v>0.16682880566217678</v>
      </c>
      <c r="E14" s="8">
        <f aca="true" t="shared" si="9" ref="E14:E33">POISSON(A14,B$3,FALSE)</f>
        <v>0.004452801027770046</v>
      </c>
      <c r="F14" s="8">
        <f aca="true" t="shared" si="10" ref="F14:F33">POISSON(A14,B$4,FALSE)</f>
        <v>3.305111379196027E-05</v>
      </c>
      <c r="G14" s="8">
        <f t="shared" si="2"/>
        <v>0.11640619727687798</v>
      </c>
      <c r="H14" s="6">
        <f t="shared" si="3"/>
        <v>-116.13615321015561</v>
      </c>
      <c r="I14" s="5">
        <f t="shared" si="4"/>
        <v>53.08122595825636</v>
      </c>
      <c r="K14" s="9">
        <f t="shared" si="5"/>
        <v>1</v>
      </c>
      <c r="L14">
        <f t="shared" si="6"/>
        <v>54</v>
      </c>
      <c r="M14" s="5">
        <f t="shared" si="7"/>
        <v>53.08122595825636</v>
      </c>
      <c r="N14" s="6">
        <f t="shared" si="8"/>
        <v>0.01590290586818373</v>
      </c>
    </row>
    <row r="15" spans="1:14" ht="12.75">
      <c r="A15">
        <v>2</v>
      </c>
      <c r="B15">
        <v>49</v>
      </c>
      <c r="C15" s="8">
        <f t="shared" si="0"/>
        <v>0.22389718393366842</v>
      </c>
      <c r="D15" s="8">
        <f t="shared" si="1"/>
        <v>0.01707756239004545</v>
      </c>
      <c r="E15" s="8">
        <f t="shared" si="9"/>
        <v>0.016515777182818245</v>
      </c>
      <c r="F15" s="8">
        <f t="shared" si="10"/>
        <v>0.0002127261009465348</v>
      </c>
      <c r="G15" s="8">
        <f t="shared" si="2"/>
        <v>0.11924947158838194</v>
      </c>
      <c r="H15" s="6">
        <f t="shared" si="3"/>
        <v>-104.200341437061</v>
      </c>
      <c r="I15" s="5">
        <f t="shared" si="4"/>
        <v>54.37775904430216</v>
      </c>
      <c r="K15" s="9">
        <f t="shared" si="5"/>
        <v>2</v>
      </c>
      <c r="L15">
        <f t="shared" si="6"/>
        <v>49</v>
      </c>
      <c r="M15" s="5">
        <f t="shared" si="7"/>
        <v>54.37775904430216</v>
      </c>
      <c r="N15" s="6">
        <f t="shared" si="8"/>
        <v>0.5318404591666235</v>
      </c>
    </row>
    <row r="16" spans="1:14" ht="12.75">
      <c r="A16">
        <v>3</v>
      </c>
      <c r="B16">
        <v>62</v>
      </c>
      <c r="C16" s="8">
        <f t="shared" si="0"/>
        <v>0.2240416677692543</v>
      </c>
      <c r="D16" s="8">
        <f t="shared" si="1"/>
        <v>0.0011654387703142952</v>
      </c>
      <c r="E16" s="8">
        <f t="shared" si="9"/>
        <v>0.040838847914882445</v>
      </c>
      <c r="F16" s="8">
        <f t="shared" si="10"/>
        <v>0.0009127759770065203</v>
      </c>
      <c r="G16" s="8">
        <f t="shared" si="2"/>
        <v>0.11918992656586276</v>
      </c>
      <c r="H16" s="6">
        <f t="shared" si="3"/>
        <v>-131.87629626905087</v>
      </c>
      <c r="I16" s="5">
        <f t="shared" si="4"/>
        <v>54.350606514033416</v>
      </c>
      <c r="K16" s="9">
        <f t="shared" si="5"/>
        <v>3</v>
      </c>
      <c r="L16">
        <f t="shared" si="6"/>
        <v>62</v>
      </c>
      <c r="M16" s="5">
        <f t="shared" si="7"/>
        <v>54.350606514033416</v>
      </c>
      <c r="N16" s="6">
        <f t="shared" si="8"/>
        <v>1.0765881828391335</v>
      </c>
    </row>
    <row r="17" spans="1:14" ht="12.75">
      <c r="A17">
        <v>4</v>
      </c>
      <c r="B17">
        <v>44</v>
      </c>
      <c r="C17" s="8">
        <f t="shared" si="0"/>
        <v>0.16813968363163803</v>
      </c>
      <c r="D17" s="8">
        <f t="shared" si="1"/>
        <v>5.9650529873488693E-05</v>
      </c>
      <c r="E17" s="8">
        <f t="shared" si="9"/>
        <v>0.07573719422434881</v>
      </c>
      <c r="F17" s="8">
        <f t="shared" si="10"/>
        <v>0.002937439201723565</v>
      </c>
      <c r="G17" s="8">
        <f t="shared" si="2"/>
        <v>0.09630616223864022</v>
      </c>
      <c r="H17" s="6">
        <f t="shared" si="3"/>
        <v>-102.96981077716514</v>
      </c>
      <c r="I17" s="5">
        <f t="shared" si="4"/>
        <v>43.91560998081994</v>
      </c>
      <c r="K17" s="9">
        <f t="shared" si="5"/>
        <v>4</v>
      </c>
      <c r="L17">
        <f t="shared" si="6"/>
        <v>44</v>
      </c>
      <c r="M17" s="5">
        <f t="shared" si="7"/>
        <v>43.91560998081994</v>
      </c>
      <c r="N17" s="6">
        <f t="shared" si="8"/>
        <v>0.00016216728722023336</v>
      </c>
    </row>
    <row r="18" spans="1:14" ht="12.75">
      <c r="A18">
        <v>5</v>
      </c>
      <c r="B18">
        <v>25</v>
      </c>
      <c r="C18" s="8">
        <f t="shared" si="0"/>
        <v>0.10094891184568126</v>
      </c>
      <c r="D18" s="8">
        <f t="shared" si="1"/>
        <v>2.442469431991452E-06</v>
      </c>
      <c r="E18" s="8">
        <f t="shared" si="9"/>
        <v>0.11236600211508685</v>
      </c>
      <c r="F18" s="8">
        <f t="shared" si="10"/>
        <v>0.0075624681465609874</v>
      </c>
      <c r="G18" s="8">
        <f t="shared" si="2"/>
        <v>0.06852979565766093</v>
      </c>
      <c r="H18" s="6">
        <f t="shared" si="3"/>
        <v>-67.01216637956989</v>
      </c>
      <c r="I18" s="5">
        <f t="shared" si="4"/>
        <v>31.249586819893384</v>
      </c>
      <c r="K18" s="9">
        <f t="shared" si="5"/>
        <v>5</v>
      </c>
      <c r="L18">
        <f t="shared" si="6"/>
        <v>25</v>
      </c>
      <c r="M18" s="5">
        <f t="shared" si="7"/>
        <v>31.249586819893384</v>
      </c>
      <c r="N18" s="6">
        <f t="shared" si="8"/>
        <v>1.249851258657965</v>
      </c>
    </row>
    <row r="19" spans="1:14" ht="12.75">
      <c r="A19">
        <v>6</v>
      </c>
      <c r="B19">
        <v>26</v>
      </c>
      <c r="C19" s="8">
        <f t="shared" si="0"/>
        <v>0.0505070277616763</v>
      </c>
      <c r="D19" s="8">
        <f t="shared" si="1"/>
        <v>8.334177051549325E-08</v>
      </c>
      <c r="E19" s="8">
        <f t="shared" si="9"/>
        <v>0.138924678517561</v>
      </c>
      <c r="F19" s="8">
        <f t="shared" si="10"/>
        <v>0.016224711543020326</v>
      </c>
      <c r="G19" s="8">
        <f t="shared" si="2"/>
        <v>0.04807282054353628</v>
      </c>
      <c r="H19" s="6">
        <f t="shared" si="3"/>
        <v>-78.91099639911174</v>
      </c>
      <c r="I19" s="5">
        <f t="shared" si="4"/>
        <v>21.921206167852542</v>
      </c>
      <c r="K19" s="9">
        <f t="shared" si="5"/>
        <v>6</v>
      </c>
      <c r="L19">
        <f t="shared" si="6"/>
        <v>26</v>
      </c>
      <c r="M19" s="5">
        <f t="shared" si="7"/>
        <v>21.921206167852542</v>
      </c>
      <c r="N19" s="6">
        <f t="shared" si="8"/>
        <v>0.758925352819393</v>
      </c>
    </row>
    <row r="20" spans="1:14" ht="12.75">
      <c r="A20">
        <v>7</v>
      </c>
      <c r="B20">
        <v>15</v>
      </c>
      <c r="C20" s="8">
        <f t="shared" si="0"/>
        <v>0.02165983740838005</v>
      </c>
      <c r="D20" s="8">
        <f t="shared" si="1"/>
        <v>2.4375274659140695E-09</v>
      </c>
      <c r="E20" s="8">
        <f t="shared" si="9"/>
        <v>0.14722348095574522</v>
      </c>
      <c r="F20" s="8">
        <f t="shared" si="10"/>
        <v>0.02983620761513179</v>
      </c>
      <c r="G20" s="8">
        <f t="shared" si="2"/>
        <v>0.03621136432797748</v>
      </c>
      <c r="H20" s="6">
        <f t="shared" si="3"/>
        <v>-49.775734165568636</v>
      </c>
      <c r="I20" s="5">
        <f t="shared" si="4"/>
        <v>16.512382133557733</v>
      </c>
      <c r="K20" s="9">
        <f t="shared" si="5"/>
        <v>7</v>
      </c>
      <c r="L20">
        <f t="shared" si="6"/>
        <v>15</v>
      </c>
      <c r="M20" s="5">
        <f t="shared" si="7"/>
        <v>16.512382133557733</v>
      </c>
      <c r="N20" s="6">
        <f t="shared" si="8"/>
        <v>0.1385202752337116</v>
      </c>
    </row>
    <row r="21" spans="1:14" ht="12.75">
      <c r="A21">
        <v>8</v>
      </c>
      <c r="B21">
        <v>15</v>
      </c>
      <c r="C21" s="8">
        <f t="shared" si="0"/>
        <v>0.008127680546255785</v>
      </c>
      <c r="D21" s="8">
        <f t="shared" si="1"/>
        <v>6.237985582191714E-11</v>
      </c>
      <c r="E21" s="8">
        <f t="shared" si="9"/>
        <v>0.13651576796154705</v>
      </c>
      <c r="F21" s="8">
        <f t="shared" si="10"/>
        <v>0.048008519114885274</v>
      </c>
      <c r="G21" s="8">
        <f t="shared" si="2"/>
        <v>0.02963545281515384</v>
      </c>
      <c r="H21" s="6">
        <f t="shared" si="3"/>
        <v>-52.78175856175621</v>
      </c>
      <c r="I21" s="5">
        <f t="shared" si="4"/>
        <v>13.513766483710151</v>
      </c>
      <c r="K21" s="9">
        <f t="shared" si="5"/>
        <v>8</v>
      </c>
      <c r="L21">
        <f t="shared" si="6"/>
        <v>15</v>
      </c>
      <c r="M21" s="5">
        <f t="shared" si="7"/>
        <v>13.513766483710151</v>
      </c>
      <c r="N21" s="6">
        <f t="shared" si="8"/>
        <v>0.1634548049654359</v>
      </c>
    </row>
    <row r="22" spans="1:14" ht="12.75">
      <c r="A22" s="1">
        <v>9</v>
      </c>
      <c r="B22">
        <v>10</v>
      </c>
      <c r="C22" s="8">
        <f t="shared" si="0"/>
        <v>0.002710975148930173</v>
      </c>
      <c r="D22" s="8">
        <f t="shared" si="1"/>
        <v>1.4190140411736015E-12</v>
      </c>
      <c r="E22" s="8">
        <f t="shared" si="9"/>
        <v>0.11252163358813384</v>
      </c>
      <c r="F22" s="8">
        <f t="shared" si="10"/>
        <v>0.06866579879751765</v>
      </c>
      <c r="G22" s="8">
        <f t="shared" si="2"/>
        <v>0.025380579783864616</v>
      </c>
      <c r="H22" s="6">
        <f t="shared" si="3"/>
        <v>-36.73770972832917</v>
      </c>
      <c r="I22" s="5">
        <f t="shared" si="4"/>
        <v>11.573544381442264</v>
      </c>
      <c r="K22" s="9">
        <f t="shared" si="5"/>
        <v>9</v>
      </c>
      <c r="L22">
        <f t="shared" si="6"/>
        <v>10</v>
      </c>
      <c r="M22" s="5">
        <f t="shared" si="7"/>
        <v>11.573544381442264</v>
      </c>
      <c r="N22" s="6">
        <f t="shared" si="8"/>
        <v>0.213939812970239</v>
      </c>
    </row>
    <row r="23" spans="1:14" ht="12.75">
      <c r="A23">
        <v>10</v>
      </c>
      <c r="B23">
        <v>10</v>
      </c>
      <c r="C23" s="8">
        <f t="shared" si="0"/>
        <v>0.0008138173731929441</v>
      </c>
      <c r="D23" s="8">
        <f t="shared" si="1"/>
        <v>2.9051698505310195E-14</v>
      </c>
      <c r="E23" s="8">
        <f t="shared" si="9"/>
        <v>0.08347025690114933</v>
      </c>
      <c r="F23" s="8">
        <f t="shared" si="10"/>
        <v>0.08839041091636889</v>
      </c>
      <c r="G23" s="8">
        <f t="shared" si="2"/>
        <v>0.0220345768292116</v>
      </c>
      <c r="H23" s="6">
        <f t="shared" si="3"/>
        <v>-38.15142385355845</v>
      </c>
      <c r="I23" s="5">
        <f t="shared" si="4"/>
        <v>10.04776703412049</v>
      </c>
      <c r="K23" s="9">
        <f t="shared" si="5"/>
        <v>10</v>
      </c>
      <c r="L23">
        <f t="shared" si="6"/>
        <v>10</v>
      </c>
      <c r="M23" s="5">
        <f t="shared" si="7"/>
        <v>10.04776703412049</v>
      </c>
      <c r="N23" s="6">
        <f t="shared" si="8"/>
        <v>0.00022708424079895753</v>
      </c>
    </row>
    <row r="24" spans="1:14" ht="12.75">
      <c r="A24" s="1">
        <v>11</v>
      </c>
      <c r="B24">
        <v>10</v>
      </c>
      <c r="C24" s="8">
        <f t="shared" si="0"/>
        <v>0.00022209342010518223</v>
      </c>
      <c r="D24" s="8">
        <f t="shared" si="1"/>
        <v>5.407091002844917E-16</v>
      </c>
      <c r="E24" s="8">
        <f t="shared" si="9"/>
        <v>0.05629045855424639</v>
      </c>
      <c r="F24" s="8">
        <f t="shared" si="10"/>
        <v>0.10343729244046385</v>
      </c>
      <c r="G24" s="8">
        <f t="shared" si="2"/>
        <v>0.01915248474646166</v>
      </c>
      <c r="H24" s="6">
        <f t="shared" si="3"/>
        <v>-39.553228199990606</v>
      </c>
      <c r="I24" s="5">
        <f t="shared" si="4"/>
        <v>8.733533044386517</v>
      </c>
      <c r="K24" s="9">
        <f t="shared" si="5"/>
        <v>11</v>
      </c>
      <c r="L24">
        <f t="shared" si="6"/>
        <v>10</v>
      </c>
      <c r="M24" s="5">
        <f t="shared" si="7"/>
        <v>8.733533044386517</v>
      </c>
      <c r="N24" s="6">
        <f t="shared" si="8"/>
        <v>0.1836528861239972</v>
      </c>
    </row>
    <row r="25" spans="1:14" ht="12.75">
      <c r="A25">
        <v>12</v>
      </c>
      <c r="B25">
        <v>10</v>
      </c>
      <c r="C25" s="8">
        <f t="shared" si="0"/>
        <v>5.555918498698498E-05</v>
      </c>
      <c r="D25" s="8">
        <f t="shared" si="1"/>
        <v>9.225018983104832E-18</v>
      </c>
      <c r="E25" s="8">
        <f t="shared" si="9"/>
        <v>0.03479759763209023</v>
      </c>
      <c r="F25" s="8">
        <f t="shared" si="10"/>
        <v>0.11095849926989344</v>
      </c>
      <c r="G25" s="8">
        <f t="shared" si="2"/>
        <v>0.01657978423615109</v>
      </c>
      <c r="H25" s="6">
        <f t="shared" si="3"/>
        <v>-40.99571142860805</v>
      </c>
      <c r="I25" s="5">
        <f t="shared" si="4"/>
        <v>7.560381611684896</v>
      </c>
      <c r="K25" s="9">
        <f t="shared" si="5"/>
        <v>12</v>
      </c>
      <c r="L25">
        <f t="shared" si="6"/>
        <v>10</v>
      </c>
      <c r="M25" s="5">
        <f t="shared" si="7"/>
        <v>7.560381611684896</v>
      </c>
      <c r="N25" s="6">
        <f t="shared" si="8"/>
        <v>0.7872271779782276</v>
      </c>
    </row>
    <row r="26" spans="1:14" ht="12.75">
      <c r="A26" s="1">
        <v>13</v>
      </c>
      <c r="B26">
        <v>3</v>
      </c>
      <c r="C26" s="8">
        <f t="shared" si="0"/>
        <v>1.282962416982121E-05</v>
      </c>
      <c r="D26" s="8">
        <f t="shared" si="1"/>
        <v>1.452809770222148E-19</v>
      </c>
      <c r="E26" s="8">
        <f t="shared" si="9"/>
        <v>0.01985645112972441</v>
      </c>
      <c r="F26" s="8">
        <f t="shared" si="10"/>
        <v>0.10987070169387186</v>
      </c>
      <c r="G26" s="8">
        <f t="shared" si="2"/>
        <v>0.014185715703841034</v>
      </c>
      <c r="H26" s="6">
        <f t="shared" si="3"/>
        <v>-12.766559271053026</v>
      </c>
      <c r="I26" s="5">
        <f t="shared" si="4"/>
        <v>6.468686360951511</v>
      </c>
      <c r="K26" s="9">
        <f t="shared" si="5"/>
        <v>13</v>
      </c>
      <c r="L26">
        <f t="shared" si="6"/>
        <v>3</v>
      </c>
      <c r="M26" s="5">
        <f t="shared" si="7"/>
        <v>6.468686360951511</v>
      </c>
      <c r="N26" s="6">
        <f t="shared" si="8"/>
        <v>1.8600043964538764</v>
      </c>
    </row>
    <row r="27" spans="1:14" ht="12.75">
      <c r="A27">
        <v>14</v>
      </c>
      <c r="B27">
        <v>3</v>
      </c>
      <c r="C27" s="8">
        <f t="shared" si="0"/>
        <v>2.750979277974913E-06</v>
      </c>
      <c r="D27" s="8">
        <f t="shared" si="1"/>
        <v>2.1245431287102743E-21</v>
      </c>
      <c r="E27" s="8">
        <f t="shared" si="9"/>
        <v>0.010521297893002261</v>
      </c>
      <c r="F27" s="8">
        <f t="shared" si="10"/>
        <v>0.10102259931914714</v>
      </c>
      <c r="G27" s="8">
        <f t="shared" si="2"/>
        <v>0.011867587617494367</v>
      </c>
      <c r="H27" s="6">
        <f t="shared" si="3"/>
        <v>-13.301832973763421</v>
      </c>
      <c r="I27" s="5">
        <f t="shared" si="4"/>
        <v>5.411619953577431</v>
      </c>
      <c r="K27" s="9">
        <f t="shared" si="5"/>
        <v>14</v>
      </c>
      <c r="L27">
        <f t="shared" si="6"/>
        <v>3</v>
      </c>
      <c r="M27" s="5">
        <f t="shared" si="7"/>
        <v>5.411619953577431</v>
      </c>
      <c r="N27" s="6">
        <f t="shared" si="8"/>
        <v>1.0747079156303498</v>
      </c>
    </row>
    <row r="28" spans="1:14" ht="13.5" thickBot="1">
      <c r="A28" s="1">
        <v>15</v>
      </c>
      <c r="B28">
        <v>5</v>
      </c>
      <c r="C28" s="8">
        <f t="shared" si="0"/>
        <v>5.505509043103925E-07</v>
      </c>
      <c r="D28" s="8">
        <f t="shared" si="1"/>
        <v>2.8997404604383857E-23</v>
      </c>
      <c r="E28" s="8">
        <f t="shared" si="9"/>
        <v>0.00520323905757819</v>
      </c>
      <c r="F28" s="8">
        <f t="shared" si="10"/>
        <v>0.0866945817960048</v>
      </c>
      <c r="G28" s="8">
        <f t="shared" si="2"/>
        <v>0.009604301597632318</v>
      </c>
      <c r="H28" s="6">
        <f t="shared" si="3"/>
        <v>-23.227720988904473</v>
      </c>
      <c r="I28" s="5">
        <f t="shared" si="4"/>
        <v>4.379561528520337</v>
      </c>
      <c r="K28" s="9" t="s">
        <v>10</v>
      </c>
      <c r="L28">
        <f>SUM(B28:B33)</f>
        <v>18</v>
      </c>
      <c r="M28" s="5">
        <f>SUM(I28:I33)</f>
        <v>14.050173205818393</v>
      </c>
      <c r="N28" s="10">
        <f t="shared" si="8"/>
        <v>1.1103871443787103</v>
      </c>
    </row>
    <row r="29" spans="1:14" ht="12.75">
      <c r="A29">
        <v>16</v>
      </c>
      <c r="B29">
        <v>5</v>
      </c>
      <c r="C29" s="8">
        <f t="shared" si="0"/>
        <v>1.0329490915190072E-07</v>
      </c>
      <c r="D29" s="8">
        <f t="shared" si="1"/>
        <v>3.710427766919431E-25</v>
      </c>
      <c r="E29" s="8">
        <f t="shared" si="9"/>
        <v>0.002412401103484041</v>
      </c>
      <c r="F29" s="8">
        <f t="shared" si="10"/>
        <v>0.06974878545220392</v>
      </c>
      <c r="G29" s="8">
        <f t="shared" si="2"/>
        <v>0.00745828540111758</v>
      </c>
      <c r="H29" s="6">
        <f t="shared" si="3"/>
        <v>-24.49214865087889</v>
      </c>
      <c r="I29" s="5">
        <f t="shared" si="4"/>
        <v>3.400978142909617</v>
      </c>
      <c r="N29" s="11">
        <f>SUM(N13:N28)</f>
        <v>9.165677444931623</v>
      </c>
    </row>
    <row r="30" spans="1:9" ht="12.75">
      <c r="A30" s="1">
        <v>17</v>
      </c>
      <c r="B30">
        <v>4</v>
      </c>
      <c r="C30" s="8">
        <f t="shared" si="0"/>
        <v>1.8240276482274284E-08</v>
      </c>
      <c r="D30" s="8">
        <f t="shared" si="1"/>
        <v>4.4684807936047415E-27</v>
      </c>
      <c r="E30" s="8">
        <f t="shared" si="9"/>
        <v>0.0010526798710782915</v>
      </c>
      <c r="F30" s="8">
        <f t="shared" si="10"/>
        <v>0.05281440658105014</v>
      </c>
      <c r="G30" s="8">
        <f t="shared" si="2"/>
        <v>0.005530271550702894</v>
      </c>
      <c r="H30" s="6">
        <f t="shared" si="3"/>
        <v>-20.79007343857576</v>
      </c>
      <c r="I30" s="5">
        <f t="shared" si="4"/>
        <v>2.5218038271205194</v>
      </c>
    </row>
    <row r="31" spans="1:14" ht="12.75">
      <c r="A31">
        <v>18</v>
      </c>
      <c r="B31">
        <v>1</v>
      </c>
      <c r="C31" s="8">
        <f t="shared" si="0"/>
        <v>3.0420078626146806E-09</v>
      </c>
      <c r="D31" s="8">
        <f t="shared" si="1"/>
        <v>5.082439599525193E-29</v>
      </c>
      <c r="E31" s="8">
        <f t="shared" si="9"/>
        <v>0.00043382995425275694</v>
      </c>
      <c r="F31" s="8">
        <f t="shared" si="10"/>
        <v>0.03776979047433535</v>
      </c>
      <c r="G31" s="8">
        <f t="shared" si="2"/>
        <v>0.003906631651158908</v>
      </c>
      <c r="H31" s="6">
        <f t="shared" si="3"/>
        <v>-5.54507974655548</v>
      </c>
      <c r="I31" s="5">
        <f t="shared" si="4"/>
        <v>1.781424032928462</v>
      </c>
      <c r="M31" s="1" t="s">
        <v>11</v>
      </c>
      <c r="N31">
        <v>7</v>
      </c>
    </row>
    <row r="32" spans="1:14" ht="12.75">
      <c r="A32" s="1">
        <v>19</v>
      </c>
      <c r="B32">
        <v>2</v>
      </c>
      <c r="C32" s="8">
        <f t="shared" si="0"/>
        <v>4.806269859180848E-10</v>
      </c>
      <c r="D32" s="8">
        <f t="shared" si="1"/>
        <v>5.476504650508414E-31</v>
      </c>
      <c r="E32" s="8">
        <f t="shared" si="9"/>
        <v>0.00016937981555963577</v>
      </c>
      <c r="F32" s="8">
        <f t="shared" si="10"/>
        <v>0.02558913767625668</v>
      </c>
      <c r="G32" s="8">
        <f t="shared" si="2"/>
        <v>0.0026278984719359773</v>
      </c>
      <c r="H32" s="6">
        <f t="shared" si="3"/>
        <v>-11.883141624623086</v>
      </c>
      <c r="I32" s="5">
        <f t="shared" si="4"/>
        <v>1.1983217032028057</v>
      </c>
      <c r="M32" s="1" t="s">
        <v>12</v>
      </c>
      <c r="N32">
        <f>16-N31-1</f>
        <v>8</v>
      </c>
    </row>
    <row r="33" spans="1:9" ht="13.5" thickBot="1">
      <c r="A33">
        <v>20</v>
      </c>
      <c r="B33" s="2">
        <v>1</v>
      </c>
      <c r="C33" s="8">
        <f t="shared" si="0"/>
        <v>7.214057113726275E-11</v>
      </c>
      <c r="D33" s="8">
        <f t="shared" si="1"/>
        <v>5.606067218260711E-33</v>
      </c>
      <c r="E33" s="8">
        <f t="shared" si="9"/>
        <v>6.282425995690087E-05</v>
      </c>
      <c r="F33" s="8">
        <f t="shared" si="10"/>
        <v>0.016469876079571892</v>
      </c>
      <c r="G33" s="8">
        <f t="shared" si="2"/>
        <v>0.0016843946735452928</v>
      </c>
      <c r="H33" s="6">
        <f t="shared" si="3"/>
        <v>-6.386349023908233</v>
      </c>
      <c r="I33" s="5">
        <f t="shared" si="4"/>
        <v>0.7680839711366535</v>
      </c>
    </row>
    <row r="34" spans="2:14" ht="12.75">
      <c r="B34">
        <f>SUM(B13:B33)</f>
        <v>456</v>
      </c>
      <c r="M34" t="s">
        <v>13</v>
      </c>
      <c r="N34" s="7">
        <f>CHIDIST(N29,N32)</f>
        <v>0.32851308028683307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96" verticalDpi="96" orientation="landscape" scale="85" r:id="rId1"/>
  <headerFooter alignWithMargins="0">
    <oddHeader>&amp;CProblem 4 --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Hardie</dc:creator>
  <cp:keywords/>
  <dc:description/>
  <cp:lastModifiedBy>Bruce Hardie</cp:lastModifiedBy>
  <cp:lastPrinted>2002-09-15T00:09:57Z</cp:lastPrinted>
  <dcterms:created xsi:type="dcterms:W3CDTF">2002-09-14T23:18:12Z</dcterms:created>
  <dcterms:modified xsi:type="dcterms:W3CDTF">2002-09-15T00:21:35Z</dcterms:modified>
  <cp:category/>
  <cp:version/>
  <cp:contentType/>
  <cp:contentStatus/>
</cp:coreProperties>
</file>